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inga Długa\Downloads\pakiet wsin-wysyłka\"/>
    </mc:Choice>
  </mc:AlternateContent>
  <xr:revisionPtr revIDLastSave="0" documentId="13_ncr:1_{B4B50A94-9D6A-447B-91CE-A3B6AC140E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bocze" sheetId="1" r:id="rId1"/>
    <sheet name="Harmonogram i budżet" sheetId="2" r:id="rId2"/>
    <sheet name="Wskaźniki" sheetId="3" r:id="rId3"/>
    <sheet name="Taryfikator" sheetId="4" r:id="rId4"/>
    <sheet name="Rozeznanie rynku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47" i="2"/>
  <c r="F46" i="2"/>
  <c r="F45" i="2"/>
  <c r="F44" i="2"/>
  <c r="F43" i="2"/>
  <c r="F42" i="2"/>
  <c r="F41" i="2"/>
  <c r="F40" i="2"/>
  <c r="F36" i="2"/>
  <c r="F35" i="2"/>
  <c r="F34" i="2"/>
  <c r="F33" i="2"/>
  <c r="F32" i="2"/>
  <c r="F28" i="2"/>
  <c r="F27" i="2"/>
  <c r="F26" i="2"/>
  <c r="F25" i="2"/>
  <c r="F24" i="2"/>
  <c r="F20" i="2"/>
  <c r="F19" i="2"/>
  <c r="F18" i="2"/>
  <c r="F17" i="2"/>
  <c r="F16" i="2"/>
  <c r="F12" i="2"/>
  <c r="F11" i="2"/>
  <c r="F10" i="2"/>
  <c r="F9" i="2"/>
  <c r="F8" i="2"/>
  <c r="F7" i="2"/>
  <c r="L49" i="2"/>
  <c r="A49" i="2"/>
  <c r="L48" i="2"/>
  <c r="A48" i="2"/>
  <c r="L47" i="2"/>
  <c r="A47" i="2"/>
  <c r="L46" i="2"/>
  <c r="A46" i="2"/>
  <c r="L45" i="2"/>
  <c r="A45" i="2"/>
  <c r="L44" i="2"/>
  <c r="A44" i="2"/>
  <c r="L43" i="2"/>
  <c r="A43" i="2"/>
  <c r="L42" i="2"/>
  <c r="A42" i="2"/>
  <c r="L41" i="2"/>
  <c r="A41" i="2"/>
  <c r="L40" i="2"/>
  <c r="L50" i="2" s="1"/>
  <c r="B54" i="2" s="1"/>
  <c r="A40" i="2"/>
  <c r="L36" i="2"/>
  <c r="A36" i="2"/>
  <c r="L35" i="2"/>
  <c r="A35" i="2"/>
  <c r="L34" i="2"/>
  <c r="A34" i="2"/>
  <c r="L33" i="2"/>
  <c r="A33" i="2"/>
  <c r="L32" i="2"/>
  <c r="L37" i="2" s="1"/>
  <c r="A32" i="2"/>
  <c r="L28" i="2"/>
  <c r="A28" i="2"/>
  <c r="L27" i="2"/>
  <c r="A27" i="2"/>
  <c r="L26" i="2"/>
  <c r="A26" i="2"/>
  <c r="L25" i="2"/>
  <c r="A25" i="2"/>
  <c r="L24" i="2"/>
  <c r="L29" i="2" s="1"/>
  <c r="B53" i="2" s="1"/>
  <c r="A24" i="2"/>
  <c r="L20" i="2"/>
  <c r="A20" i="2"/>
  <c r="L19" i="2"/>
  <c r="A19" i="2"/>
  <c r="L18" i="2"/>
  <c r="A18" i="2"/>
  <c r="L17" i="2"/>
  <c r="A17" i="2"/>
  <c r="L16" i="2"/>
  <c r="L21" i="2" s="1"/>
  <c r="A16" i="2"/>
  <c r="L12" i="2"/>
  <c r="A12" i="2"/>
  <c r="L11" i="2"/>
  <c r="A11" i="2"/>
  <c r="A10" i="2"/>
  <c r="A9" i="2"/>
  <c r="L8" i="2"/>
  <c r="A8" i="2"/>
  <c r="L7" i="2"/>
  <c r="L13" i="2" s="1"/>
  <c r="B52" i="2" s="1"/>
  <c r="B55" i="2" s="1"/>
  <c r="A7" i="2"/>
</calcChain>
</file>

<file path=xl/sharedStrings.xml><?xml version="1.0" encoding="utf-8"?>
<sst xmlns="http://schemas.openxmlformats.org/spreadsheetml/2006/main" count="155" uniqueCount="140">
  <si>
    <t>Kategorie kosztów</t>
  </si>
  <si>
    <t>Jednostki</t>
  </si>
  <si>
    <t>ZALECANE DATY ETAPÓW</t>
  </si>
  <si>
    <t>n/d</t>
  </si>
  <si>
    <t>ETAP 1</t>
  </si>
  <si>
    <t>23.02.2026 do 10.04.2026</t>
  </si>
  <si>
    <t>wynagrodzenia</t>
  </si>
  <si>
    <t>godzina</t>
  </si>
  <si>
    <t>ETAP 2</t>
  </si>
  <si>
    <t>11.04.2026 do 11.09.2026</t>
  </si>
  <si>
    <t>usługi obce</t>
  </si>
  <si>
    <t>ETAP 3</t>
  </si>
  <si>
    <t>12.09.2026 do 12.10.2026</t>
  </si>
  <si>
    <t xml:space="preserve">materiały </t>
  </si>
  <si>
    <t>szt.</t>
  </si>
  <si>
    <t>Innowacja</t>
  </si>
  <si>
    <t>Numer zespołu:</t>
  </si>
  <si>
    <t>Nr zadania</t>
  </si>
  <si>
    <t>Zadanie/działanie</t>
  </si>
  <si>
    <t>DATA: Początek zadania</t>
  </si>
  <si>
    <t>DATA: Koniec zadania</t>
  </si>
  <si>
    <t>Nr wskaźnika</t>
  </si>
  <si>
    <t>Nazwa wskaźnika (auto)</t>
  </si>
  <si>
    <t>Nazwa wydatku związanego z realizacją zadania</t>
  </si>
  <si>
    <t>Kategoria wydatku</t>
  </si>
  <si>
    <t>Jednostka miary</t>
  </si>
  <si>
    <t>Koszt jednostkowy</t>
  </si>
  <si>
    <t>Liczba jednostek</t>
  </si>
  <si>
    <t>Koszt całkowity</t>
  </si>
  <si>
    <t>Krótki opis rezultatu powiązanego z zadaniem</t>
  </si>
  <si>
    <t>Uzasadnienie wysokości kosztu</t>
  </si>
  <si>
    <t>Uzasadnienie zasadności kosztu</t>
  </si>
  <si>
    <t>Etap 1A: Stworzenie 1 prototypu (MVP)</t>
  </si>
  <si>
    <t>RAZEM</t>
  </si>
  <si>
    <t>Etap 1B: Testowanie (wstępne) 1 prototypu (MVP)</t>
  </si>
  <si>
    <t>Etap 2A: Stworzenie 2 prototypu</t>
  </si>
  <si>
    <t>Etap 2B: Testowanie (właściwe) 2 prototypu</t>
  </si>
  <si>
    <t>Etap 3: Stworzenie finalnej wersji innowacji</t>
  </si>
  <si>
    <t>RAZEM ETAP 1</t>
  </si>
  <si>
    <t>RAZEM ETAP 2</t>
  </si>
  <si>
    <t>RAZEM ETAP 3</t>
  </si>
  <si>
    <t xml:space="preserve"> WSKAŹNIK ILOŚCIOWY - ETAP 1</t>
  </si>
  <si>
    <t>Nazwa wskaźnika</t>
  </si>
  <si>
    <t>Parametry</t>
  </si>
  <si>
    <t>WI1.1</t>
  </si>
  <si>
    <t>WI1.2</t>
  </si>
  <si>
    <t>WI1.3</t>
  </si>
  <si>
    <t>WI1.4</t>
  </si>
  <si>
    <t>WI1.5</t>
  </si>
  <si>
    <t>WI1.6</t>
  </si>
  <si>
    <t>WI1.7</t>
  </si>
  <si>
    <t>WI1.8</t>
  </si>
  <si>
    <t>WI1.9</t>
  </si>
  <si>
    <t>WI1.10</t>
  </si>
  <si>
    <t>WSKAŹNIK JAKOŚCIOWY - ETAP 1</t>
  </si>
  <si>
    <t>Metoda pomiaru i kryterium sukcesu</t>
  </si>
  <si>
    <t>WJ1.1</t>
  </si>
  <si>
    <t>WJ1.2</t>
  </si>
  <si>
    <t>WJ1.3</t>
  </si>
  <si>
    <t>WJ1.4</t>
  </si>
  <si>
    <t>WJ1.5</t>
  </si>
  <si>
    <t>WJ1.6</t>
  </si>
  <si>
    <t>WJ1.7</t>
  </si>
  <si>
    <t>WJ1.8</t>
  </si>
  <si>
    <t>WJ1.9</t>
  </si>
  <si>
    <t>WJ1.10</t>
  </si>
  <si>
    <t>WSKAŹNIK ILOŚCIOWY - ETAP 2</t>
  </si>
  <si>
    <t>WI2.1</t>
  </si>
  <si>
    <t>WI2.2</t>
  </si>
  <si>
    <t>WI2.3</t>
  </si>
  <si>
    <t>WI2.4</t>
  </si>
  <si>
    <t>WI2.5</t>
  </si>
  <si>
    <t>WI2.6</t>
  </si>
  <si>
    <t>WI2.7</t>
  </si>
  <si>
    <t>WI2.8</t>
  </si>
  <si>
    <t>WI2.9</t>
  </si>
  <si>
    <t>WI2.10</t>
  </si>
  <si>
    <t>WSKAŹNIK JAKOŚCIOWY - ETAP 2</t>
  </si>
  <si>
    <t>WJ2.1</t>
  </si>
  <si>
    <t>WJ2.2</t>
  </si>
  <si>
    <t>WJ2.3</t>
  </si>
  <si>
    <t>WJ2.4</t>
  </si>
  <si>
    <t>WJ2.5</t>
  </si>
  <si>
    <t>WJ2.6</t>
  </si>
  <si>
    <t>WJ2.7</t>
  </si>
  <si>
    <t>WJ2.8</t>
  </si>
  <si>
    <t>WJ2.9</t>
  </si>
  <si>
    <t>WJ2.10</t>
  </si>
  <si>
    <t>WSKAŹNIK ILOŚCIOWY - ETAP 3</t>
  </si>
  <si>
    <t>WI3.1</t>
  </si>
  <si>
    <t>WI3.2</t>
  </si>
  <si>
    <t>WI3.3</t>
  </si>
  <si>
    <t>WI3.4</t>
  </si>
  <si>
    <t>WI3.5</t>
  </si>
  <si>
    <t>WI3.6</t>
  </si>
  <si>
    <t>WI3.7</t>
  </si>
  <si>
    <t>WI3.8</t>
  </si>
  <si>
    <t>WI3.9</t>
  </si>
  <si>
    <t>WI3.10</t>
  </si>
  <si>
    <t>WI3.11</t>
  </si>
  <si>
    <t>Lp.</t>
  </si>
  <si>
    <t>Towar/Usługa</t>
  </si>
  <si>
    <t>Standard - warunki kwalifikowania wydatku na etapie oceny projektów</t>
  </si>
  <si>
    <t>Maksymalna cena rynkowa (brutto)</t>
  </si>
  <si>
    <t>Dodatkowe zalecenia IZ/ cenniki</t>
  </si>
  <si>
    <t>wynagrodzenie za pracę własną Innowatora/
Innowatorki</t>
  </si>
  <si>
    <t>wysokość wydatku uzależniona od kwalifikacji i doświadczenia Innowatora, jednak wymagane jest nie mniej niż 2 lata doświadczenia w danym obszarze oraz wykształcenie wyższe</t>
  </si>
  <si>
    <t>max. 180 zł / godz.</t>
  </si>
  <si>
    <r>
      <rPr>
        <b/>
        <sz val="12"/>
        <color rgb="FF000000"/>
        <rFont val="Work Sans"/>
        <charset val="238"/>
      </rPr>
      <t xml:space="preserve">zakup materiałów biurowych dla uczestników szkolenia/lekcji/warsztatu - </t>
    </r>
    <r>
      <rPr>
        <b/>
        <u/>
        <sz val="12"/>
        <color rgb="FF000000"/>
        <rFont val="Work Sans"/>
        <charset val="238"/>
      </rPr>
      <t>działania prowadzonego w ramach testowania</t>
    </r>
  </si>
  <si>
    <t>Cena uzależniona od rodzaju wsparcia w projekcie .</t>
  </si>
  <si>
    <t>Zaleca się:
 1. zachowanie zgodności z zasadą zrównoważonego rozwoju poprzez ograniczenie przekazywania materiałów w wersji papierowej na rzecz materiałów udostępnianych w formie elektronicznej. 
 2. w przypadku konieczności przygotowania materiałów dla uczestników zaleca się stosowanie papieru z recyklingu oraz innych produktów wyprodukowanych z materiałów biodegradowalnych.</t>
  </si>
  <si>
    <t>Stworzenie programu/aplikacji - wynagrodzenie programisty</t>
  </si>
  <si>
    <t>9 000 - 14 690 zł/m-c</t>
  </si>
  <si>
    <t>https://wynagrodzenia.pl/moja-placa/ile-zarabia-programista-stanowisko-ogolne
https://www.benchmark.pl/aktualnosci/ile-zarabia-programista-zarobki-2023.html
https://www.gowork.pl/poradnik/zarobki/ile-zarabia-programista-zarobki-na-stanowisku/</t>
  </si>
  <si>
    <t>Wynagrodzenie grafika komputerowego</t>
  </si>
  <si>
    <t>Wymagania:
 - bardzo dobra znajomość pakietu Adobe a w szczególności: InDesign, Photoshop, Ilustrator;
 - znajomość zagadnień związanych z projektowaniem graficznym;
 - znajomość aktualnych trendów w projektowaniu graficznym;
 - znajomość zagadnień związanych z typografią, składem publikacji i DTP;
 - znajomość podstaw fotografii cyfrowej.</t>
  </si>
  <si>
    <t>128,36 zł brutto/godz.</t>
  </si>
  <si>
    <t>https://wynagrodzenia.pl/moja-placa/ile-zarabia-grafik-komputerowy
https://enterthecode.pl/praca-w-it/ile-zarabia-grafik-komputerowy/
https://strefabiznesu.pl/ile-wynosza-zarobki-grafika-komputerowego-w-2023-roku-wyjasniamy-co-zrobic-by-rozpoczac-prace-na-tym-stanowisku/ar/c3-17807471
 Załącznik nr 10 - Zestawienie standardów i cen rynkowych wybranych wydatków ponoszonych w ramach projektu konkursowego pn. „Wsparcie tworzenia sieci szkół ćwiczeń - II edycja” realizowanego w ramach Programu Operacyjnego Wiedza Edukacja Rozwój, Działanie
 2.10, stanowiącego podstawę do oceny prawidłowości konstruowania budżetu projektów weryfikowanych przez Instytucję Pośredniczącą MEN (IP MEN)</t>
  </si>
  <si>
    <t>Wynagrodzenie projektanta/ designera</t>
  </si>
  <si>
    <t>8 230 - 14 690 zł brutto/m-c</t>
  </si>
  <si>
    <r>
      <rPr>
        <sz val="12"/>
        <color theme="1"/>
        <rFont val="Work Sans"/>
        <charset val="238"/>
      </rPr>
      <t xml:space="preserve">https://wynagrodzenia.pl/moja-placa/ile-zarabia-ui-ux-designer
</t>
    </r>
    <r>
      <rPr>
        <u/>
        <sz val="12"/>
        <color rgb="FF1155CC"/>
        <rFont val="Work Sans"/>
        <charset val="238"/>
      </rPr>
      <t>https://nofluffjobs.com/pl/log/praca-w-it/ux-designer-zarobki/</t>
    </r>
    <r>
      <rPr>
        <sz val="12"/>
        <color theme="1"/>
        <rFont val="Work Sans"/>
        <charset val="238"/>
      </rPr>
      <t xml:space="preserve">
https://pl.jooble.org/salary/ux-designer</t>
    </r>
  </si>
  <si>
    <t>Opracowanie raportu/ analiza danych/ ewaluacja</t>
  </si>
  <si>
    <t>200 - 1000 zł</t>
  </si>
  <si>
    <t>https://www.biostat.com.pl/analiza-danych-cennik.php
http://statystyka-ankieta.pl/cennik#
https://www.analizy-statystyczne.pl/index.html</t>
  </si>
  <si>
    <t>Wydruk materiałów/ podręczników</t>
  </si>
  <si>
    <t>35 zł - 210 zł (100 str.)</t>
  </si>
  <si>
    <t>http://taniekserowanie.pl/index.php/druk-kserowanie-czarno-biale-do-a3
https://wydrukujemy.to/druk-dokumentow/a4-210x297-mm/dwustronny-kolor/nie/nie/100/standard/1
http://www.kserocentrum.pl/drukCyfrowyKolorowy</t>
  </si>
  <si>
    <t>Nagranie filmów</t>
  </si>
  <si>
    <t>2 000 - 8 000 zł</t>
  </si>
  <si>
    <t>https://www.reklamowy-film.pl/ceny-cennik-filmow-reklamowych-produkcji-filmowej-clipy-reklamowe-spoty-promocyjne.html
https://eventmovie.pl/cennik/
https://semastudio.pl/cennik-filmow/ (przy średniej cenie brutto Basic)</t>
  </si>
  <si>
    <t>Redakcja i korekta tekstu</t>
  </si>
  <si>
    <t>Redakcja 10-25 zł/str. normatywną lub 170-270 zł arkusz wydawniczy
 Korekta 6-19 zł/str. normatywną, 100-140 zł/arkusz wydawniczy</t>
  </si>
  <si>
    <t>https://texter.pl/cennik/
https://korektytekstu.pl/cennik/
https://poprawiam.pl/oferta-i-cennik</t>
  </si>
  <si>
    <t>Nazwa kosztu</t>
  </si>
  <si>
    <t>Cena oferty 1</t>
  </si>
  <si>
    <t>Cena oferty 2</t>
  </si>
  <si>
    <t>Cena oferty 3</t>
  </si>
  <si>
    <t>Średnia cena</t>
  </si>
  <si>
    <t>UWAGA: oferty potwierdzające wysokość niestandardowych kosztów zbierać będziemy dopiero na etapie negocjacji</t>
  </si>
  <si>
    <r>
      <t>1. wydatek kwalifikowalny, o ile jest to uzasadnione specyfiką realizowanego projektu.
 2. wydatek kwalifikowalny, o ile przewidziane są w ramach realizowanego projektu szkolenia/warsztaty/ doradztwo -</t>
    </r>
    <r>
      <rPr>
        <b/>
        <sz val="12"/>
        <color theme="1"/>
        <rFont val="Work Sans"/>
        <charset val="238"/>
      </rPr>
      <t xml:space="preserve"> w ramach testowania.</t>
    </r>
    <r>
      <rPr>
        <sz val="12"/>
        <color theme="1"/>
        <rFont val="Work Sans"/>
        <charset val="238"/>
      </rPr>
      <t xml:space="preserve">
 3. w przypadku przygotowania materiałów w formie cyfrowej należy zapewnić ich dostępność.
 4. co do zasady </t>
    </r>
    <r>
      <rPr>
        <b/>
        <sz val="12"/>
        <color theme="1"/>
        <rFont val="Work Sans"/>
        <charset val="238"/>
      </rPr>
      <t>nie są kwalifikowalne tzw. gadżety o charakterze promocyjnym</t>
    </r>
    <r>
      <rPr>
        <sz val="12"/>
        <color theme="1"/>
        <rFont val="Work Sans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</si>
</sst>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d\.mm\.yyyy"/>
    <numFmt numFmtId="166" formatCode="#,##0&quot;zł&quot;"/>
  </numFmts>
  <fonts count="24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4"/>
      <color rgb="FF000000"/>
      <name val="Arial"/>
      <family val="2"/>
      <charset val="238"/>
    </font>
    <font>
      <b/>
      <sz val="12"/>
      <color rgb="FF000000"/>
      <name val="Work Sans"/>
      <charset val="238"/>
    </font>
    <font>
      <sz val="12"/>
      <color theme="1"/>
      <name val="Work Sans"/>
      <charset val="238"/>
    </font>
    <font>
      <b/>
      <sz val="12"/>
      <color theme="1"/>
      <name val="Work Sans"/>
      <charset val="238"/>
    </font>
    <font>
      <u/>
      <sz val="12"/>
      <color rgb="FFFF0000"/>
      <name val="Work Sans"/>
      <charset val="238"/>
    </font>
    <font>
      <sz val="12"/>
      <color rgb="FFFF0000"/>
      <name val="Work Sans"/>
      <charset val="238"/>
    </font>
    <font>
      <u/>
      <sz val="12"/>
      <color theme="1"/>
      <name val="Work Sans"/>
      <charset val="238"/>
    </font>
    <font>
      <sz val="12"/>
      <color rgb="FF000000"/>
      <name val="Work Sans"/>
      <charset val="238"/>
    </font>
    <font>
      <u/>
      <sz val="12"/>
      <color theme="10"/>
      <name val="Work Sans"/>
      <charset val="238"/>
    </font>
    <font>
      <b/>
      <sz val="10"/>
      <color rgb="FFFF0000"/>
      <name val="Arial"/>
      <family val="2"/>
      <charset val="238"/>
    </font>
    <font>
      <b/>
      <u/>
      <sz val="12"/>
      <color rgb="FF000000"/>
      <name val="Work Sans"/>
      <charset val="238"/>
    </font>
    <font>
      <u/>
      <sz val="12"/>
      <color rgb="FF1155CC"/>
      <name val="Work Sans"/>
      <charset val="238"/>
    </font>
    <font>
      <u/>
      <sz val="10"/>
      <color theme="10"/>
      <name val="Arial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D9D2E9"/>
        <bgColor rgb="FFD9D2E9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D9E6FC"/>
        <bgColor rgb="FFD9E6FC"/>
      </patternFill>
    </fill>
    <fill>
      <patternFill patternType="solid">
        <fgColor rgb="FFFFF2CC"/>
        <bgColor rgb="FFFFF2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2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4" fillId="3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7" borderId="7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8" borderId="7" xfId="0" applyFont="1" applyFill="1" applyBorder="1" applyAlignment="1">
      <alignment wrapText="1"/>
    </xf>
    <xf numFmtId="0" fontId="2" fillId="5" borderId="1" xfId="0" applyFont="1" applyFill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2" fontId="4" fillId="7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2" fontId="11" fillId="9" borderId="1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6" fillId="11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14" borderId="19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8" fillId="1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1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0" fontId="13" fillId="14" borderId="1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9" fillId="2" borderId="1" xfId="0" applyFont="1" applyFill="1" applyBorder="1"/>
    <xf numFmtId="0" fontId="4" fillId="4" borderId="2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2" fillId="5" borderId="22" xfId="0" applyFont="1" applyFill="1" applyBorder="1" applyAlignment="1">
      <alignment wrapText="1"/>
    </xf>
    <xf numFmtId="2" fontId="7" fillId="5" borderId="22" xfId="0" applyNumberFormat="1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7" fillId="7" borderId="22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wrapText="1"/>
    </xf>
    <xf numFmtId="2" fontId="7" fillId="7" borderId="22" xfId="0" applyNumberFormat="1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wrapText="1"/>
    </xf>
    <xf numFmtId="0" fontId="7" fillId="8" borderId="22" xfId="0" applyFont="1" applyFill="1" applyBorder="1" applyAlignment="1">
      <alignment vertical="center" wrapText="1"/>
    </xf>
    <xf numFmtId="2" fontId="7" fillId="8" borderId="22" xfId="0" applyNumberFormat="1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166" fontId="14" fillId="0" borderId="16" xfId="0" applyNumberFormat="1" applyFont="1" applyBorder="1" applyAlignment="1">
      <alignment horizontal="left" vertical="center" wrapText="1"/>
    </xf>
    <xf numFmtId="0" fontId="19" fillId="14" borderId="16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wrapText="1"/>
    </xf>
    <xf numFmtId="0" fontId="6" fillId="2" borderId="22" xfId="0" applyFont="1" applyFill="1" applyBorder="1"/>
    <xf numFmtId="0" fontId="9" fillId="13" borderId="22" xfId="0" applyFont="1" applyFill="1" applyBorder="1"/>
    <xf numFmtId="0" fontId="9" fillId="3" borderId="22" xfId="0" applyFont="1" applyFill="1" applyBorder="1" applyAlignment="1">
      <alignment wrapText="1"/>
    </xf>
    <xf numFmtId="0" fontId="9" fillId="3" borderId="22" xfId="0" applyFont="1" applyFill="1" applyBorder="1"/>
    <xf numFmtId="0" fontId="9" fillId="2" borderId="22" xfId="0" applyFont="1" applyFill="1" applyBorder="1"/>
    <xf numFmtId="0" fontId="23" fillId="5" borderId="1" xfId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wrapText="1"/>
    </xf>
    <xf numFmtId="0" fontId="8" fillId="0" borderId="22" xfId="0" applyFont="1" applyBorder="1"/>
    <xf numFmtId="0" fontId="8" fillId="0" borderId="11" xfId="0" applyFont="1" applyBorder="1"/>
    <xf numFmtId="0" fontId="7" fillId="8" borderId="2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8" fillId="0" borderId="20" xfId="0" applyFont="1" applyBorder="1"/>
    <xf numFmtId="0" fontId="7" fillId="5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/>
    </xf>
    <xf numFmtId="0" fontId="8" fillId="0" borderId="19" xfId="0" applyFont="1" applyBorder="1"/>
    <xf numFmtId="0" fontId="10" fillId="10" borderId="14" xfId="0" applyFont="1" applyFill="1" applyBorder="1"/>
    <xf numFmtId="0" fontId="8" fillId="0" borderId="15" xfId="0" applyFont="1" applyBorder="1"/>
    <xf numFmtId="0" fontId="6" fillId="10" borderId="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vertical="center" wrapText="1"/>
    </xf>
    <xf numFmtId="0" fontId="0" fillId="0" borderId="0" xfId="0"/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nofluffjobs.com/pl/log/praca-w-it/ux-designer-zarobk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D17" sqref="D17"/>
    </sheetView>
  </sheetViews>
  <sheetFormatPr defaultColWidth="12.5546875" defaultRowHeight="15" customHeight="1" x14ac:dyDescent="0.25"/>
  <cols>
    <col min="1" max="1" width="26.44140625" customWidth="1"/>
    <col min="2" max="2" width="16.44140625" customWidth="1"/>
    <col min="3" max="3" width="11" customWidth="1"/>
    <col min="4" max="4" width="25.44140625" customWidth="1"/>
    <col min="5" max="5" width="30.109375" customWidth="1"/>
    <col min="6" max="6" width="18.44140625" customWidth="1"/>
    <col min="7" max="7" width="11" hidden="1" customWidth="1"/>
    <col min="8" max="26" width="11" customWidth="1"/>
  </cols>
  <sheetData>
    <row r="1" spans="1:7" ht="15.75" customHeight="1" x14ac:dyDescent="0.3">
      <c r="A1" s="1" t="s">
        <v>0</v>
      </c>
      <c r="B1" s="1" t="s">
        <v>1</v>
      </c>
      <c r="D1" s="2" t="s">
        <v>2</v>
      </c>
    </row>
    <row r="2" spans="1:7" ht="15.75" customHeight="1" x14ac:dyDescent="0.3">
      <c r="A2" s="3" t="s">
        <v>3</v>
      </c>
      <c r="B2" s="3" t="s">
        <v>3</v>
      </c>
      <c r="D2" s="4" t="s">
        <v>4</v>
      </c>
      <c r="E2" s="4" t="s">
        <v>5</v>
      </c>
      <c r="G2" s="5"/>
    </row>
    <row r="3" spans="1:7" ht="15.75" customHeight="1" x14ac:dyDescent="0.3">
      <c r="A3" s="3" t="s">
        <v>6</v>
      </c>
      <c r="B3" s="3" t="s">
        <v>7</v>
      </c>
      <c r="D3" s="4" t="s">
        <v>8</v>
      </c>
      <c r="E3" s="4" t="s">
        <v>9</v>
      </c>
    </row>
    <row r="4" spans="1:7" ht="15.75" customHeight="1" x14ac:dyDescent="0.3">
      <c r="A4" s="3" t="s">
        <v>10</v>
      </c>
      <c r="B4" s="3" t="s">
        <v>7</v>
      </c>
      <c r="D4" s="4" t="s">
        <v>11</v>
      </c>
      <c r="E4" s="4" t="s">
        <v>12</v>
      </c>
    </row>
    <row r="5" spans="1:7" ht="15.75" customHeight="1" x14ac:dyDescent="0.3">
      <c r="A5" s="3" t="s">
        <v>13</v>
      </c>
      <c r="B5" s="3" t="s">
        <v>14</v>
      </c>
    </row>
    <row r="6" spans="1:7" ht="15.75" customHeight="1" x14ac:dyDescent="0.25"/>
    <row r="7" spans="1:7" ht="15.75" customHeight="1" x14ac:dyDescent="0.25"/>
    <row r="8" spans="1:7" ht="15.75" customHeight="1" x14ac:dyDescent="0.25"/>
    <row r="9" spans="1:7" ht="15.75" customHeight="1" x14ac:dyDescent="0.25">
      <c r="A9" s="2"/>
    </row>
    <row r="10" spans="1:7" ht="15.75" customHeight="1" x14ac:dyDescent="0.25"/>
    <row r="11" spans="1:7" ht="15.75" customHeight="1" x14ac:dyDescent="0.25"/>
    <row r="12" spans="1:7" ht="15.75" customHeight="1" x14ac:dyDescent="0.25"/>
    <row r="13" spans="1:7" ht="15.75" customHeight="1" x14ac:dyDescent="0.25"/>
    <row r="14" spans="1:7" ht="15.75" customHeight="1" x14ac:dyDescent="0.25"/>
    <row r="15" spans="1:7" ht="15.75" customHeight="1" x14ac:dyDescent="0.25"/>
    <row r="16" spans="1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55"/>
  <sheetViews>
    <sheetView topLeftCell="A19" workbookViewId="0">
      <selection activeCell="D24" sqref="D24"/>
    </sheetView>
  </sheetViews>
  <sheetFormatPr defaultColWidth="12.5546875" defaultRowHeight="15" customHeight="1" x14ac:dyDescent="0.25"/>
  <cols>
    <col min="1" max="1" width="9.44140625" customWidth="1"/>
    <col min="2" max="2" width="34.44140625" customWidth="1"/>
    <col min="3" max="3" width="11" customWidth="1"/>
    <col min="4" max="5" width="12" customWidth="1"/>
    <col min="6" max="6" width="18.33203125" customWidth="1"/>
    <col min="7" max="7" width="28.44140625" customWidth="1"/>
    <col min="8" max="8" width="15.33203125" customWidth="1"/>
    <col min="9" max="9" width="13.6640625" customWidth="1"/>
    <col min="10" max="10" width="14.109375" customWidth="1"/>
    <col min="11" max="11" width="11" customWidth="1"/>
    <col min="12" max="12" width="11.6640625" customWidth="1"/>
    <col min="13" max="13" width="22.44140625" customWidth="1"/>
    <col min="14" max="14" width="24.109375" customWidth="1"/>
    <col min="15" max="15" width="29.44140625" customWidth="1"/>
  </cols>
  <sheetData>
    <row r="1" spans="1:15" ht="24.75" customHeight="1" x14ac:dyDescent="0.25">
      <c r="A1" s="6" t="s">
        <v>15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pans="1:15" ht="23.25" customHeight="1" x14ac:dyDescent="0.25">
      <c r="A2" s="10" t="s">
        <v>16</v>
      </c>
      <c r="B2" s="11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5.75" customHeight="1" x14ac:dyDescent="0.25">
      <c r="A3" s="1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15.75" customHeight="1" x14ac:dyDescent="0.25">
      <c r="A4" s="12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1:15" ht="38.25" customHeight="1" x14ac:dyDescent="0.25">
      <c r="A5" s="10" t="s">
        <v>17</v>
      </c>
      <c r="B5" s="13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5" t="s">
        <v>29</v>
      </c>
      <c r="N5" s="14" t="s">
        <v>30</v>
      </c>
      <c r="O5" s="16" t="s">
        <v>31</v>
      </c>
    </row>
    <row r="6" spans="1:15" ht="23.25" customHeight="1" x14ac:dyDescent="0.25">
      <c r="A6" s="17"/>
      <c r="B6" s="18"/>
      <c r="C6" s="18"/>
      <c r="D6" s="18"/>
      <c r="E6" s="18"/>
      <c r="F6" s="18"/>
      <c r="G6" s="18"/>
      <c r="H6" s="132" t="s">
        <v>32</v>
      </c>
      <c r="I6" s="133"/>
      <c r="J6" s="133"/>
      <c r="K6" s="134"/>
      <c r="L6" s="18"/>
      <c r="M6" s="18"/>
      <c r="N6" s="18"/>
      <c r="O6" s="19"/>
    </row>
    <row r="7" spans="1:15" ht="48" customHeight="1" x14ac:dyDescent="0.25">
      <c r="A7" s="20" t="str">
        <f>"1A.1"</f>
        <v>1A.1</v>
      </c>
      <c r="B7" s="21"/>
      <c r="C7" s="22"/>
      <c r="D7" s="22"/>
      <c r="E7" s="21"/>
      <c r="F7" s="127" t="e">
        <f>HYPERLINK("#Wskaźniki!A1"&amp;MATCH(E7,Wskaźniki!$A$2:$A$39),IF(VLOOKUP(E7,Wskaźniki!$A$2:$B$113,2,FALSE)="","",VLOOKUP(E7,Wskaźniki!$A$2:$B$113,2,FALSE)))</f>
        <v>#N/A</v>
      </c>
      <c r="G7" s="23"/>
      <c r="H7" s="21"/>
      <c r="I7" s="21"/>
      <c r="J7" s="24">
        <v>1</v>
      </c>
      <c r="K7" s="24">
        <v>1</v>
      </c>
      <c r="L7" s="24">
        <f t="shared" ref="L7:L8" si="0">J7*K7</f>
        <v>1</v>
      </c>
      <c r="M7" s="25"/>
      <c r="N7" s="21"/>
      <c r="O7" s="26"/>
    </row>
    <row r="8" spans="1:15" ht="52.5" customHeight="1" x14ac:dyDescent="0.25">
      <c r="A8" s="20" t="str">
        <f>"1A.2"</f>
        <v>1A.2</v>
      </c>
      <c r="B8" s="21"/>
      <c r="C8" s="22"/>
      <c r="D8" s="22"/>
      <c r="E8" s="21"/>
      <c r="F8" s="127" t="e">
        <f>HYPERLINK("#Wskaźniki!A1"&amp;MATCH(E8,Wskaźniki!$A$2:$A$39),IF(VLOOKUP(E8,Wskaźniki!$A$2:$B$113,2,FALSE)="","",VLOOKUP(E8,Wskaźniki!$A$2:$B$113,2,FALSE)))</f>
        <v>#N/A</v>
      </c>
      <c r="G8" s="27"/>
      <c r="H8" s="21"/>
      <c r="I8" s="21"/>
      <c r="J8" s="24">
        <v>1</v>
      </c>
      <c r="K8" s="24">
        <v>1</v>
      </c>
      <c r="L8" s="24">
        <f t="shared" si="0"/>
        <v>1</v>
      </c>
      <c r="M8" s="21"/>
      <c r="N8" s="21"/>
      <c r="O8" s="26"/>
    </row>
    <row r="9" spans="1:15" ht="36" customHeight="1" x14ac:dyDescent="0.25">
      <c r="A9" s="20" t="str">
        <f>"1A.3"</f>
        <v>1A.3</v>
      </c>
      <c r="B9" s="27"/>
      <c r="C9" s="22"/>
      <c r="D9" s="22"/>
      <c r="E9" s="21"/>
      <c r="F9" s="127" t="e">
        <f>HYPERLINK("#Wskaźniki!A1"&amp;MATCH(E9,Wskaźniki!$A$2:$A$39),IF(VLOOKUP(E9,Wskaźniki!$A$2:$B$113,2,FALSE)="","",VLOOKUP(E9,Wskaźniki!$A$2:$B$113,2,FALSE)))</f>
        <v>#N/A</v>
      </c>
      <c r="G9" s="27"/>
      <c r="H9" s="21"/>
      <c r="I9" s="21"/>
      <c r="J9" s="24"/>
      <c r="K9" s="24"/>
      <c r="L9" s="24"/>
      <c r="M9" s="21"/>
      <c r="N9" s="21"/>
      <c r="O9" s="26"/>
    </row>
    <row r="10" spans="1:15" ht="36" customHeight="1" x14ac:dyDescent="0.25">
      <c r="A10" s="20" t="str">
        <f>"1A.4"</f>
        <v>1A.4</v>
      </c>
      <c r="B10" s="27"/>
      <c r="C10" s="22"/>
      <c r="D10" s="22"/>
      <c r="E10" s="21"/>
      <c r="F10" s="127" t="e">
        <f>HYPERLINK("#Wskaźniki!A1"&amp;MATCH(E10,Wskaźniki!$A$2:$A$39),IF(VLOOKUP(E10,Wskaźniki!$A$2:$B$113,2,FALSE)="","",VLOOKUP(E10,Wskaźniki!$A$2:$B$113,2,FALSE)))</f>
        <v>#N/A</v>
      </c>
      <c r="G10" s="27"/>
      <c r="H10" s="21"/>
      <c r="I10" s="21"/>
      <c r="J10" s="24"/>
      <c r="K10" s="24"/>
      <c r="L10" s="24"/>
      <c r="M10" s="21"/>
      <c r="N10" s="21"/>
      <c r="O10" s="26"/>
    </row>
    <row r="11" spans="1:15" ht="36" customHeight="1" x14ac:dyDescent="0.25">
      <c r="A11" s="20" t="str">
        <f>"1A.5"</f>
        <v>1A.5</v>
      </c>
      <c r="B11" s="27"/>
      <c r="C11" s="22"/>
      <c r="D11" s="22"/>
      <c r="E11" s="21"/>
      <c r="F11" s="127" t="e">
        <f>HYPERLINK("#Wskaźniki!A1"&amp;MATCH(E11,Wskaźniki!$A$2:$A$39),IF(VLOOKUP(E11,Wskaźniki!$A$2:$B$113,2,FALSE)="","",VLOOKUP(E11,Wskaźniki!$A$2:$B$113,2,FALSE)))</f>
        <v>#N/A</v>
      </c>
      <c r="G11" s="27"/>
      <c r="H11" s="21"/>
      <c r="I11" s="21"/>
      <c r="J11" s="24">
        <v>1</v>
      </c>
      <c r="K11" s="24">
        <v>1</v>
      </c>
      <c r="L11" s="24">
        <f t="shared" ref="L11:L12" si="1">J11*K11</f>
        <v>1</v>
      </c>
      <c r="M11" s="21"/>
      <c r="N11" s="21"/>
      <c r="O11" s="26"/>
    </row>
    <row r="12" spans="1:15" ht="47.25" customHeight="1" x14ac:dyDescent="0.25">
      <c r="A12" s="20" t="str">
        <f>"1A.6"</f>
        <v>1A.6</v>
      </c>
      <c r="B12" s="21"/>
      <c r="C12" s="22"/>
      <c r="D12" s="22"/>
      <c r="E12" s="21"/>
      <c r="F12" s="127" t="e">
        <f>HYPERLINK("#Wskaźniki!A1"&amp;MATCH(E12,Wskaźniki!$A$2:$A$39),IF(VLOOKUP(E12,Wskaźniki!$A$2:$B$113,2,FALSE)="","",VLOOKUP(E12,Wskaźniki!$A$2:$B$113,2,FALSE)))</f>
        <v>#N/A</v>
      </c>
      <c r="G12" s="27"/>
      <c r="H12" s="21"/>
      <c r="I12" s="21"/>
      <c r="J12" s="24">
        <v>1</v>
      </c>
      <c r="K12" s="24">
        <v>1</v>
      </c>
      <c r="L12" s="24">
        <f t="shared" si="1"/>
        <v>1</v>
      </c>
      <c r="M12" s="21"/>
      <c r="N12" s="21"/>
      <c r="O12" s="28"/>
    </row>
    <row r="13" spans="1:15" ht="27.75" customHeight="1" x14ac:dyDescent="0.25">
      <c r="A13" s="29"/>
      <c r="B13" s="99"/>
      <c r="C13" s="99"/>
      <c r="D13" s="99"/>
      <c r="E13" s="99"/>
      <c r="F13" s="99"/>
      <c r="G13" s="99"/>
      <c r="H13" s="99"/>
      <c r="I13" s="99"/>
      <c r="J13" s="99"/>
      <c r="K13" s="100" t="s">
        <v>33</v>
      </c>
      <c r="L13" s="100">
        <f>SUM(L7:L12)</f>
        <v>4</v>
      </c>
      <c r="M13" s="128"/>
      <c r="N13" s="129"/>
      <c r="O13" s="130"/>
    </row>
    <row r="14" spans="1:15" ht="15.75" customHeight="1" x14ac:dyDescent="0.25">
      <c r="A14" s="3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</row>
    <row r="15" spans="1:15" ht="27.75" customHeight="1" x14ac:dyDescent="0.25">
      <c r="A15" s="31"/>
      <c r="B15" s="103"/>
      <c r="C15" s="103"/>
      <c r="D15" s="103"/>
      <c r="E15" s="103"/>
      <c r="F15" s="103"/>
      <c r="G15" s="103"/>
      <c r="H15" s="135" t="s">
        <v>34</v>
      </c>
      <c r="I15" s="129"/>
      <c r="J15" s="129"/>
      <c r="K15" s="129"/>
      <c r="L15" s="103"/>
      <c r="M15" s="103"/>
      <c r="N15" s="103"/>
      <c r="O15" s="105"/>
    </row>
    <row r="16" spans="1:15" ht="28.5" customHeight="1" x14ac:dyDescent="0.25">
      <c r="A16" s="20" t="str">
        <f>"1B.1"</f>
        <v>1B.1</v>
      </c>
      <c r="B16" s="21"/>
      <c r="C16" s="32"/>
      <c r="D16" s="22"/>
      <c r="E16" s="21"/>
      <c r="F16" s="127" t="e">
        <f>HYPERLINK("#Wskaźniki!A1"&amp;MATCH(E16,Wskaźniki!$A$2:$A$39),IF(VLOOKUP(E16,Wskaźniki!$A$2:$B$113,2,FALSE)="","",VLOOKUP(E16,Wskaźniki!$A$2:$B$113,2,FALSE)))</f>
        <v>#N/A</v>
      </c>
      <c r="G16" s="27"/>
      <c r="H16" s="21"/>
      <c r="I16" s="21"/>
      <c r="J16" s="24">
        <v>1</v>
      </c>
      <c r="K16" s="24">
        <v>1</v>
      </c>
      <c r="L16" s="24">
        <f t="shared" ref="L16:L20" si="2">J16*K16</f>
        <v>1</v>
      </c>
      <c r="M16" s="21"/>
      <c r="N16" s="21"/>
      <c r="O16" s="26"/>
    </row>
    <row r="17" spans="1:15" ht="29.25" customHeight="1" x14ac:dyDescent="0.25">
      <c r="A17" s="20" t="str">
        <f>"1B.2"</f>
        <v>1B.2</v>
      </c>
      <c r="B17" s="21"/>
      <c r="C17" s="22"/>
      <c r="D17" s="22"/>
      <c r="E17" s="21"/>
      <c r="F17" s="127" t="e">
        <f>HYPERLINK("#Wskaźniki!A1"&amp;MATCH(E17,Wskaźniki!$A$2:$A$39),IF(VLOOKUP(E17,Wskaźniki!$A$2:$B$113,2,FALSE)="","",VLOOKUP(E17,Wskaźniki!$A$2:$B$113,2,FALSE)))</f>
        <v>#N/A</v>
      </c>
      <c r="G17" s="27"/>
      <c r="H17" s="21"/>
      <c r="I17" s="21"/>
      <c r="J17" s="24">
        <v>1</v>
      </c>
      <c r="K17" s="24">
        <v>1</v>
      </c>
      <c r="L17" s="24">
        <f t="shared" si="2"/>
        <v>1</v>
      </c>
      <c r="M17" s="21"/>
      <c r="N17" s="21"/>
      <c r="O17" s="26"/>
    </row>
    <row r="18" spans="1:15" ht="30.75" customHeight="1" x14ac:dyDescent="0.25">
      <c r="A18" s="20" t="str">
        <f>"1B.3"</f>
        <v>1B.3</v>
      </c>
      <c r="B18" s="33"/>
      <c r="C18" s="22"/>
      <c r="D18" s="22"/>
      <c r="E18" s="21"/>
      <c r="F18" s="127" t="e">
        <f>HYPERLINK("#Wskaźniki!A1"&amp;MATCH(E18,Wskaźniki!$A$2:$A$39),IF(VLOOKUP(E18,Wskaźniki!$A$2:$B$113,2,FALSE)="","",VLOOKUP(E18,Wskaźniki!$A$2:$B$113,2,FALSE)))</f>
        <v>#N/A</v>
      </c>
      <c r="G18" s="27"/>
      <c r="H18" s="21"/>
      <c r="I18" s="21"/>
      <c r="J18" s="24">
        <v>1</v>
      </c>
      <c r="K18" s="24">
        <v>1</v>
      </c>
      <c r="L18" s="24">
        <f t="shared" si="2"/>
        <v>1</v>
      </c>
      <c r="M18" s="21"/>
      <c r="N18" s="34"/>
      <c r="O18" s="28"/>
    </row>
    <row r="19" spans="1:15" ht="32.25" customHeight="1" x14ac:dyDescent="0.25">
      <c r="A19" s="20" t="str">
        <f>"1B.4"</f>
        <v>1B.4</v>
      </c>
      <c r="B19" s="21"/>
      <c r="C19" s="22"/>
      <c r="D19" s="32"/>
      <c r="E19" s="21"/>
      <c r="F19" s="127" t="e">
        <f>HYPERLINK("#Wskaźniki!A1"&amp;MATCH(E19,Wskaźniki!$A$2:$A$39),IF(VLOOKUP(E19,Wskaźniki!$A$2:$B$113,2,FALSE)="","",VLOOKUP(E19,Wskaźniki!$A$2:$B$113,2,FALSE)))</f>
        <v>#N/A</v>
      </c>
      <c r="G19" s="27"/>
      <c r="H19" s="21"/>
      <c r="I19" s="21"/>
      <c r="J19" s="24">
        <v>1</v>
      </c>
      <c r="K19" s="24">
        <v>1</v>
      </c>
      <c r="L19" s="24">
        <f t="shared" si="2"/>
        <v>1</v>
      </c>
      <c r="M19" s="21"/>
      <c r="N19" s="34"/>
      <c r="O19" s="26"/>
    </row>
    <row r="20" spans="1:15" ht="33" customHeight="1" x14ac:dyDescent="0.25">
      <c r="A20" s="20" t="str">
        <f>"1B.5"</f>
        <v>1B.5</v>
      </c>
      <c r="B20" s="21"/>
      <c r="C20" s="32"/>
      <c r="D20" s="32"/>
      <c r="E20" s="21"/>
      <c r="F20" s="127" t="e">
        <f>HYPERLINK("#Wskaźniki!A1"&amp;MATCH(E20,Wskaźniki!$A$2:$A$39),IF(VLOOKUP(E20,Wskaźniki!$A$2:$B$113,2,FALSE)="","",VLOOKUP(E20,Wskaźniki!$A$2:$B$113,2,FALSE)))</f>
        <v>#N/A</v>
      </c>
      <c r="G20" s="27"/>
      <c r="H20" s="21"/>
      <c r="I20" s="21"/>
      <c r="J20" s="24">
        <v>1</v>
      </c>
      <c r="K20" s="24">
        <v>1</v>
      </c>
      <c r="L20" s="24">
        <f t="shared" si="2"/>
        <v>1</v>
      </c>
      <c r="M20" s="21"/>
      <c r="N20" s="34"/>
      <c r="O20" s="26"/>
    </row>
    <row r="21" spans="1:15" ht="31.5" customHeight="1" x14ac:dyDescent="0.25">
      <c r="A21" s="29"/>
      <c r="B21" s="99"/>
      <c r="C21" s="99"/>
      <c r="D21" s="99"/>
      <c r="E21" s="99"/>
      <c r="F21" s="99"/>
      <c r="G21" s="99"/>
      <c r="H21" s="99"/>
      <c r="I21" s="99"/>
      <c r="J21" s="99"/>
      <c r="K21" s="104" t="s">
        <v>33</v>
      </c>
      <c r="L21" s="100">
        <f>SUM(L16:L20)</f>
        <v>5</v>
      </c>
      <c r="M21" s="128"/>
      <c r="N21" s="129"/>
      <c r="O21" s="130"/>
    </row>
    <row r="22" spans="1:15" ht="15.75" customHeight="1" x14ac:dyDescent="0.25">
      <c r="A22" s="3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/>
    </row>
    <row r="23" spans="1:15" ht="25.5" customHeight="1" x14ac:dyDescent="0.25">
      <c r="A23" s="31"/>
      <c r="B23" s="103"/>
      <c r="C23" s="103"/>
      <c r="D23" s="103"/>
      <c r="E23" s="103"/>
      <c r="F23" s="103"/>
      <c r="G23" s="103"/>
      <c r="H23" s="136" t="s">
        <v>35</v>
      </c>
      <c r="I23" s="129"/>
      <c r="J23" s="129"/>
      <c r="K23" s="129"/>
      <c r="L23" s="103"/>
      <c r="M23" s="103"/>
      <c r="N23" s="103"/>
      <c r="O23" s="105"/>
    </row>
    <row r="24" spans="1:15" ht="27.75" customHeight="1" x14ac:dyDescent="0.25">
      <c r="A24" s="20" t="str">
        <f>"2A.1"</f>
        <v>2A.1</v>
      </c>
      <c r="B24" s="21"/>
      <c r="C24" s="32"/>
      <c r="D24" s="32"/>
      <c r="E24" s="21"/>
      <c r="F24" s="127" t="e">
        <f>HYPERLINK("#Wskaźniki!A1"&amp;MATCH(E24,Wskaźniki!$A$2:$A$39),IF(VLOOKUP(E24,Wskaźniki!$A$2:$B$113,2,FALSE)="","",VLOOKUP(E24,Wskaźniki!$A$2:$B$113,2,FALSE)))</f>
        <v>#N/A</v>
      </c>
      <c r="G24" s="27"/>
      <c r="H24" s="21"/>
      <c r="I24" s="21"/>
      <c r="J24" s="24">
        <v>1</v>
      </c>
      <c r="K24" s="24">
        <v>1</v>
      </c>
      <c r="L24" s="24">
        <f t="shared" ref="L24:L28" si="3">J24*K24</f>
        <v>1</v>
      </c>
      <c r="M24" s="21"/>
      <c r="N24" s="21"/>
      <c r="O24" s="26"/>
    </row>
    <row r="25" spans="1:15" ht="33.75" customHeight="1" x14ac:dyDescent="0.25">
      <c r="A25" s="20" t="str">
        <f>"2A.2"</f>
        <v>2A.2</v>
      </c>
      <c r="B25" s="27"/>
      <c r="C25" s="32"/>
      <c r="D25" s="32"/>
      <c r="E25" s="21"/>
      <c r="F25" s="127" t="e">
        <f>HYPERLINK("#Wskaźniki!A1"&amp;MATCH(E25,Wskaźniki!$A$2:$A$39),IF(VLOOKUP(E25,Wskaźniki!$A$2:$B$113,2,FALSE)="","",VLOOKUP(E25,Wskaźniki!$A$2:$B$113,2,FALSE)))</f>
        <v>#N/A</v>
      </c>
      <c r="G25" s="27"/>
      <c r="H25" s="21"/>
      <c r="I25" s="21"/>
      <c r="J25" s="35">
        <v>1</v>
      </c>
      <c r="K25" s="35">
        <v>1</v>
      </c>
      <c r="L25" s="24">
        <f t="shared" si="3"/>
        <v>1</v>
      </c>
      <c r="M25" s="21"/>
      <c r="N25" s="21"/>
      <c r="O25" s="26"/>
    </row>
    <row r="26" spans="1:15" ht="34.5" customHeight="1" x14ac:dyDescent="0.25">
      <c r="A26" s="20" t="str">
        <f>"2A.3"</f>
        <v>2A.3</v>
      </c>
      <c r="B26" s="27"/>
      <c r="C26" s="32"/>
      <c r="D26" s="32"/>
      <c r="E26" s="21"/>
      <c r="F26" s="127" t="e">
        <f>HYPERLINK("#Wskaźniki!A1"&amp;MATCH(E26,Wskaźniki!$A$2:$A$39),IF(VLOOKUP(E26,Wskaźniki!$A$2:$B$113,2,FALSE)="","",VLOOKUP(E26,Wskaźniki!$A$2:$B$113,2,FALSE)))</f>
        <v>#N/A</v>
      </c>
      <c r="G26" s="27"/>
      <c r="H26" s="21"/>
      <c r="I26" s="21"/>
      <c r="J26" s="24">
        <v>1</v>
      </c>
      <c r="K26" s="24">
        <v>1</v>
      </c>
      <c r="L26" s="24">
        <f t="shared" si="3"/>
        <v>1</v>
      </c>
      <c r="M26" s="21"/>
      <c r="N26" s="21"/>
      <c r="O26" s="26"/>
    </row>
    <row r="27" spans="1:15" ht="33" customHeight="1" x14ac:dyDescent="0.25">
      <c r="A27" s="20" t="str">
        <f>"2A.4"</f>
        <v>2A.4</v>
      </c>
      <c r="B27" s="27"/>
      <c r="C27" s="32"/>
      <c r="D27" s="32"/>
      <c r="E27" s="21"/>
      <c r="F27" s="127" t="e">
        <f>HYPERLINK("#Wskaźniki!A1"&amp;MATCH(E27,Wskaźniki!$A$2:$A$39),IF(VLOOKUP(E27,Wskaźniki!$A$2:$B$113,2,FALSE)="","",VLOOKUP(E27,Wskaźniki!$A$2:$B$113,2,FALSE)))</f>
        <v>#N/A</v>
      </c>
      <c r="G27" s="27"/>
      <c r="H27" s="21"/>
      <c r="I27" s="21"/>
      <c r="J27" s="24">
        <v>1</v>
      </c>
      <c r="K27" s="24">
        <v>1</v>
      </c>
      <c r="L27" s="24">
        <f t="shared" si="3"/>
        <v>1</v>
      </c>
      <c r="M27" s="21"/>
      <c r="N27" s="21"/>
      <c r="O27" s="26"/>
    </row>
    <row r="28" spans="1:15" ht="29.25" customHeight="1" x14ac:dyDescent="0.25">
      <c r="A28" s="20" t="str">
        <f>"2A.5"</f>
        <v>2A.5</v>
      </c>
      <c r="B28" s="21"/>
      <c r="C28" s="32"/>
      <c r="D28" s="32"/>
      <c r="E28" s="21"/>
      <c r="F28" s="127" t="e">
        <f>HYPERLINK("#Wskaźniki!A1"&amp;MATCH(E28,Wskaźniki!$A$2:$A$39),IF(VLOOKUP(E28,Wskaźniki!$A$2:$B$113,2,FALSE)="","",VLOOKUP(E28,Wskaźniki!$A$2:$B$113,2,FALSE)))</f>
        <v>#N/A</v>
      </c>
      <c r="G28" s="27"/>
      <c r="H28" s="21"/>
      <c r="I28" s="21"/>
      <c r="J28" s="24">
        <v>1</v>
      </c>
      <c r="K28" s="24">
        <v>1</v>
      </c>
      <c r="L28" s="24">
        <f t="shared" si="3"/>
        <v>1</v>
      </c>
      <c r="M28" s="21"/>
      <c r="N28" s="21"/>
      <c r="O28" s="26"/>
    </row>
    <row r="29" spans="1:15" ht="27" customHeight="1" x14ac:dyDescent="0.25">
      <c r="A29" s="36"/>
      <c r="B29" s="107"/>
      <c r="C29" s="107"/>
      <c r="D29" s="107"/>
      <c r="E29" s="107"/>
      <c r="F29" s="107"/>
      <c r="G29" s="107"/>
      <c r="H29" s="107"/>
      <c r="I29" s="107"/>
      <c r="J29" s="107"/>
      <c r="K29" s="106" t="s">
        <v>33</v>
      </c>
      <c r="L29" s="108">
        <f>SUM(L24:L28)</f>
        <v>5</v>
      </c>
      <c r="M29" s="128"/>
      <c r="N29" s="129"/>
      <c r="O29" s="130"/>
    </row>
    <row r="30" spans="1:15" ht="15.75" customHeight="1" x14ac:dyDescent="0.25">
      <c r="A30" s="3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</row>
    <row r="31" spans="1:15" ht="27.75" customHeight="1" x14ac:dyDescent="0.25">
      <c r="A31" s="37"/>
      <c r="B31" s="103"/>
      <c r="C31" s="103"/>
      <c r="D31" s="103"/>
      <c r="E31" s="103"/>
      <c r="F31" s="103"/>
      <c r="G31" s="103"/>
      <c r="H31" s="136" t="s">
        <v>36</v>
      </c>
      <c r="I31" s="129"/>
      <c r="J31" s="129"/>
      <c r="K31" s="129"/>
      <c r="L31" s="103"/>
      <c r="M31" s="103"/>
      <c r="N31" s="103"/>
      <c r="O31" s="105"/>
    </row>
    <row r="32" spans="1:15" ht="29.25" customHeight="1" x14ac:dyDescent="0.25">
      <c r="A32" s="20" t="str">
        <f>"2B.1"</f>
        <v>2B.1</v>
      </c>
      <c r="B32" s="21"/>
      <c r="C32" s="32"/>
      <c r="D32" s="32"/>
      <c r="E32" s="21"/>
      <c r="F32" s="127" t="e">
        <f>HYPERLINK("#Wskaźniki!A1"&amp;MATCH(E32,Wskaźniki!$A$2:$A$39),IF(VLOOKUP(E32,Wskaźniki!$A$2:$B$113,2,FALSE)="","",VLOOKUP(E32,Wskaźniki!$A$2:$B$113,2,FALSE)))</f>
        <v>#N/A</v>
      </c>
      <c r="G32" s="32"/>
      <c r="H32" s="21"/>
      <c r="I32" s="21"/>
      <c r="J32" s="24">
        <v>1</v>
      </c>
      <c r="K32" s="24">
        <v>1</v>
      </c>
      <c r="L32" s="24">
        <f t="shared" ref="L32:L36" si="4">J32*K32</f>
        <v>1</v>
      </c>
      <c r="M32" s="21"/>
      <c r="N32" s="38"/>
      <c r="O32" s="39"/>
    </row>
    <row r="33" spans="1:15" ht="35.25" customHeight="1" x14ac:dyDescent="0.25">
      <c r="A33" s="20" t="str">
        <f>"2B.2"</f>
        <v>2B.2</v>
      </c>
      <c r="B33" s="21"/>
      <c r="C33" s="32"/>
      <c r="D33" s="32"/>
      <c r="E33" s="21"/>
      <c r="F33" s="127" t="e">
        <f>HYPERLINK("#Wskaźniki!A1"&amp;MATCH(E33,Wskaźniki!$A$2:$A$39),IF(VLOOKUP(E33,Wskaźniki!$A$2:$B$113,2,FALSE)="","",VLOOKUP(E33,Wskaźniki!$A$2:$B$113,2,FALSE)))</f>
        <v>#N/A</v>
      </c>
      <c r="G33" s="32"/>
      <c r="H33" s="21"/>
      <c r="I33" s="21"/>
      <c r="J33" s="24">
        <v>1</v>
      </c>
      <c r="K33" s="24">
        <v>1</v>
      </c>
      <c r="L33" s="24">
        <f t="shared" si="4"/>
        <v>1</v>
      </c>
      <c r="M33" s="21"/>
      <c r="N33" s="38"/>
      <c r="O33" s="39"/>
    </row>
    <row r="34" spans="1:15" ht="30" customHeight="1" x14ac:dyDescent="0.25">
      <c r="A34" s="20" t="str">
        <f>"2B.3"</f>
        <v>2B.3</v>
      </c>
      <c r="B34" s="33"/>
      <c r="C34" s="40"/>
      <c r="D34" s="40"/>
      <c r="E34" s="21"/>
      <c r="F34" s="127" t="e">
        <f>HYPERLINK("#Wskaźniki!A1"&amp;MATCH(E34,Wskaźniki!$A$2:$A$39),IF(VLOOKUP(E34,Wskaźniki!$A$2:$B$113,2,FALSE)="","",VLOOKUP(E34,Wskaźniki!$A$2:$B$113,2,FALSE)))</f>
        <v>#N/A</v>
      </c>
      <c r="G34" s="40"/>
      <c r="H34" s="21"/>
      <c r="I34" s="21"/>
      <c r="J34" s="24">
        <v>1</v>
      </c>
      <c r="K34" s="24">
        <v>1</v>
      </c>
      <c r="L34" s="24">
        <f t="shared" si="4"/>
        <v>1</v>
      </c>
      <c r="M34" s="21"/>
      <c r="N34" s="27"/>
      <c r="O34" s="41"/>
    </row>
    <row r="35" spans="1:15" ht="33" customHeight="1" x14ac:dyDescent="0.25">
      <c r="A35" s="20" t="str">
        <f>"2B.4"</f>
        <v>2B.4</v>
      </c>
      <c r="B35" s="21"/>
      <c r="C35" s="32"/>
      <c r="D35" s="32"/>
      <c r="E35" s="21"/>
      <c r="F35" s="127" t="e">
        <f>HYPERLINK("#Wskaźniki!A1"&amp;MATCH(E35,Wskaźniki!$A$2:$A$39),IF(VLOOKUP(E35,Wskaźniki!$A$2:$B$113,2,FALSE)="","",VLOOKUP(E35,Wskaźniki!$A$2:$B$113,2,FALSE)))</f>
        <v>#N/A</v>
      </c>
      <c r="G35" s="32"/>
      <c r="H35" s="21"/>
      <c r="I35" s="21"/>
      <c r="J35" s="24">
        <v>1</v>
      </c>
      <c r="K35" s="24">
        <v>1</v>
      </c>
      <c r="L35" s="24">
        <f t="shared" si="4"/>
        <v>1</v>
      </c>
      <c r="M35" s="21"/>
      <c r="N35" s="27"/>
      <c r="O35" s="39"/>
    </row>
    <row r="36" spans="1:15" ht="29.25" customHeight="1" x14ac:dyDescent="0.25">
      <c r="A36" s="20" t="str">
        <f>"2B.5"</f>
        <v>2B.5</v>
      </c>
      <c r="B36" s="21"/>
      <c r="C36" s="32"/>
      <c r="D36" s="32"/>
      <c r="E36" s="21"/>
      <c r="F36" s="127" t="e">
        <f>HYPERLINK("#Wskaźniki!A1"&amp;MATCH(E36,Wskaźniki!$A$2:$A$39),IF(VLOOKUP(E36,Wskaźniki!$A$2:$B$113,2,FALSE)="","",VLOOKUP(E36,Wskaźniki!$A$2:$B$113,2,FALSE)))</f>
        <v>#N/A</v>
      </c>
      <c r="G36" s="32"/>
      <c r="H36" s="21"/>
      <c r="I36" s="21"/>
      <c r="J36" s="24">
        <v>1</v>
      </c>
      <c r="K36" s="24">
        <v>1</v>
      </c>
      <c r="L36" s="24">
        <f t="shared" si="4"/>
        <v>1</v>
      </c>
      <c r="M36" s="21"/>
      <c r="N36" s="27"/>
      <c r="O36" s="39"/>
    </row>
    <row r="37" spans="1:15" ht="30" customHeight="1" x14ac:dyDescent="0.25">
      <c r="A37" s="36"/>
      <c r="B37" s="107"/>
      <c r="C37" s="107"/>
      <c r="D37" s="107"/>
      <c r="E37" s="107"/>
      <c r="F37" s="107"/>
      <c r="G37" s="107"/>
      <c r="H37" s="107"/>
      <c r="I37" s="107"/>
      <c r="J37" s="107"/>
      <c r="K37" s="106" t="s">
        <v>33</v>
      </c>
      <c r="L37" s="108">
        <f>SUM(L32:L36)</f>
        <v>5</v>
      </c>
      <c r="M37" s="128"/>
      <c r="N37" s="129"/>
      <c r="O37" s="130"/>
    </row>
    <row r="38" spans="1:15" ht="15.75" customHeight="1" x14ac:dyDescent="0.25">
      <c r="A38" s="12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8"/>
    </row>
    <row r="39" spans="1:15" ht="31.5" customHeight="1" x14ac:dyDescent="0.25">
      <c r="A39" s="37"/>
      <c r="B39" s="103"/>
      <c r="C39" s="103"/>
      <c r="D39" s="103"/>
      <c r="E39" s="103"/>
      <c r="F39" s="103"/>
      <c r="G39" s="103"/>
      <c r="H39" s="131" t="s">
        <v>37</v>
      </c>
      <c r="I39" s="129"/>
      <c r="J39" s="129"/>
      <c r="K39" s="129"/>
      <c r="L39" s="103"/>
      <c r="M39" s="103"/>
      <c r="N39" s="103"/>
      <c r="O39" s="105"/>
    </row>
    <row r="40" spans="1:15" ht="30" customHeight="1" x14ac:dyDescent="0.25">
      <c r="A40" s="20" t="str">
        <f>"3.1"</f>
        <v>3.1</v>
      </c>
      <c r="B40" s="27"/>
      <c r="C40" s="32"/>
      <c r="D40" s="32"/>
      <c r="E40" s="21"/>
      <c r="F40" s="127" t="e">
        <f>HYPERLINK("#Wskaźniki!A1"&amp;MATCH(E40,Wskaźniki!$A$2:$A$39),IF(VLOOKUP(E40,Wskaźniki!$A$2:$B$113,2,FALSE)="","",VLOOKUP(E40,Wskaźniki!$A$2:$B$113,2,FALSE)))</f>
        <v>#N/A</v>
      </c>
      <c r="G40" s="32"/>
      <c r="H40" s="21"/>
      <c r="I40" s="21"/>
      <c r="J40" s="24">
        <v>1</v>
      </c>
      <c r="K40" s="24">
        <v>1</v>
      </c>
      <c r="L40" s="24">
        <f t="shared" ref="L40:L49" si="5">J40*K40</f>
        <v>1</v>
      </c>
      <c r="M40" s="21"/>
      <c r="N40" s="27"/>
      <c r="O40" s="26"/>
    </row>
    <row r="41" spans="1:15" ht="29.25" customHeight="1" x14ac:dyDescent="0.25">
      <c r="A41" s="20" t="str">
        <f>"3.2"</f>
        <v>3.2</v>
      </c>
      <c r="B41" s="34"/>
      <c r="C41" s="32"/>
      <c r="D41" s="32"/>
      <c r="E41" s="21"/>
      <c r="F41" s="127" t="e">
        <f>HYPERLINK("#Wskaźniki!A1"&amp;MATCH(E41,Wskaźniki!$A$2:$A$39),IF(VLOOKUP(E41,Wskaźniki!$A$2:$B$113,2,FALSE)="","",VLOOKUP(E41,Wskaźniki!$A$2:$B$113,2,FALSE)))</f>
        <v>#N/A</v>
      </c>
      <c r="G41" s="32"/>
      <c r="H41" s="21"/>
      <c r="I41" s="21"/>
      <c r="J41" s="24">
        <v>1</v>
      </c>
      <c r="K41" s="24">
        <v>1</v>
      </c>
      <c r="L41" s="24">
        <f t="shared" si="5"/>
        <v>1</v>
      </c>
      <c r="M41" s="21"/>
      <c r="N41" s="27"/>
      <c r="O41" s="26"/>
    </row>
    <row r="42" spans="1:15" ht="30.75" customHeight="1" x14ac:dyDescent="0.25">
      <c r="A42" s="20" t="str">
        <f>"3.3"</f>
        <v>3.3</v>
      </c>
      <c r="B42" s="34"/>
      <c r="C42" s="32"/>
      <c r="D42" s="32"/>
      <c r="E42" s="21"/>
      <c r="F42" s="127" t="e">
        <f>HYPERLINK("#Wskaźniki!A1"&amp;MATCH(E42,Wskaźniki!$A$2:$A$39),IF(VLOOKUP(E42,Wskaźniki!$A$2:$B$113,2,FALSE)="","",VLOOKUP(E42,Wskaźniki!$A$2:$B$113,2,FALSE)))</f>
        <v>#N/A</v>
      </c>
      <c r="G42" s="32"/>
      <c r="H42" s="21"/>
      <c r="I42" s="21"/>
      <c r="J42" s="24">
        <v>1</v>
      </c>
      <c r="K42" s="24">
        <v>1</v>
      </c>
      <c r="L42" s="24">
        <f t="shared" si="5"/>
        <v>1</v>
      </c>
      <c r="M42" s="21"/>
      <c r="N42" s="27"/>
      <c r="O42" s="26"/>
    </row>
    <row r="43" spans="1:15" ht="30" customHeight="1" x14ac:dyDescent="0.25">
      <c r="A43" s="20" t="str">
        <f>"3.4"</f>
        <v>3.4</v>
      </c>
      <c r="B43" s="34"/>
      <c r="C43" s="32"/>
      <c r="D43" s="32"/>
      <c r="E43" s="21"/>
      <c r="F43" s="127" t="e">
        <f>HYPERLINK("#Wskaźniki!A1"&amp;MATCH(E43,Wskaźniki!$A$2:$A$39),IF(VLOOKUP(E43,Wskaźniki!$A$2:$B$113,2,FALSE)="","",VLOOKUP(E43,Wskaźniki!$A$2:$B$113,2,FALSE)))</f>
        <v>#N/A</v>
      </c>
      <c r="G43" s="32"/>
      <c r="H43" s="21"/>
      <c r="I43" s="21"/>
      <c r="J43" s="24">
        <v>1</v>
      </c>
      <c r="K43" s="24">
        <v>1</v>
      </c>
      <c r="L43" s="24">
        <f t="shared" si="5"/>
        <v>1</v>
      </c>
      <c r="M43" s="21"/>
      <c r="N43" s="38"/>
      <c r="O43" s="26"/>
    </row>
    <row r="44" spans="1:15" ht="32.25" customHeight="1" x14ac:dyDescent="0.25">
      <c r="A44" s="20" t="str">
        <f>"3.5"</f>
        <v>3.5</v>
      </c>
      <c r="B44" s="21"/>
      <c r="C44" s="32"/>
      <c r="D44" s="32"/>
      <c r="E44" s="21"/>
      <c r="F44" s="127" t="e">
        <f>HYPERLINK("#Wskaźniki!A1"&amp;MATCH(E44,Wskaźniki!$A$2:$A$39),IF(VLOOKUP(E44,Wskaźniki!$A$2:$B$113,2,FALSE)="","",VLOOKUP(E44,Wskaźniki!$A$2:$B$113,2,FALSE)))</f>
        <v>#N/A</v>
      </c>
      <c r="G44" s="32"/>
      <c r="H44" s="21"/>
      <c r="I44" s="21"/>
      <c r="J44" s="24">
        <v>1</v>
      </c>
      <c r="K44" s="24">
        <v>1</v>
      </c>
      <c r="L44" s="24">
        <f t="shared" si="5"/>
        <v>1</v>
      </c>
      <c r="M44" s="21"/>
      <c r="N44" s="38"/>
      <c r="O44" s="26"/>
    </row>
    <row r="45" spans="1:15" ht="30.75" customHeight="1" x14ac:dyDescent="0.25">
      <c r="A45" s="20" t="str">
        <f>"3.6"</f>
        <v>3.6</v>
      </c>
      <c r="B45" s="21"/>
      <c r="C45" s="32"/>
      <c r="D45" s="32"/>
      <c r="E45" s="21"/>
      <c r="F45" s="127" t="e">
        <f>HYPERLINK("#Wskaźniki!A1"&amp;MATCH(E45,Wskaźniki!$A$2:$A$39),IF(VLOOKUP(E45,Wskaźniki!$A$2:$B$113,2,FALSE)="","",VLOOKUP(E45,Wskaźniki!$A$2:$B$113,2,FALSE)))</f>
        <v>#N/A</v>
      </c>
      <c r="G45" s="32"/>
      <c r="H45" s="21"/>
      <c r="I45" s="21"/>
      <c r="J45" s="24">
        <v>1</v>
      </c>
      <c r="K45" s="24">
        <v>1</v>
      </c>
      <c r="L45" s="24">
        <f t="shared" si="5"/>
        <v>1</v>
      </c>
      <c r="M45" s="21"/>
      <c r="N45" s="38"/>
      <c r="O45" s="26"/>
    </row>
    <row r="46" spans="1:15" ht="30.75" customHeight="1" x14ac:dyDescent="0.25">
      <c r="A46" s="20" t="str">
        <f>"3.7"</f>
        <v>3.7</v>
      </c>
      <c r="B46" s="21"/>
      <c r="C46" s="32"/>
      <c r="D46" s="32"/>
      <c r="E46" s="21"/>
      <c r="F46" s="127" t="e">
        <f>HYPERLINK("#Wskaźniki!A1"&amp;MATCH(E46,Wskaźniki!$A$2:$A$39),IF(VLOOKUP(E46,Wskaźniki!$A$2:$B$113,2,FALSE)="","",VLOOKUP(E46,Wskaźniki!$A$2:$B$113,2,FALSE)))</f>
        <v>#N/A</v>
      </c>
      <c r="G46" s="32"/>
      <c r="H46" s="21"/>
      <c r="I46" s="21"/>
      <c r="J46" s="24">
        <v>1</v>
      </c>
      <c r="K46" s="24">
        <v>1</v>
      </c>
      <c r="L46" s="24">
        <f t="shared" si="5"/>
        <v>1</v>
      </c>
      <c r="M46" s="21"/>
      <c r="N46" s="38"/>
      <c r="O46" s="26"/>
    </row>
    <row r="47" spans="1:15" ht="30.75" customHeight="1" x14ac:dyDescent="0.25">
      <c r="A47" s="20" t="str">
        <f>"3.8"</f>
        <v>3.8</v>
      </c>
      <c r="B47" s="21"/>
      <c r="C47" s="32"/>
      <c r="D47" s="32"/>
      <c r="E47" s="21"/>
      <c r="F47" s="127" t="e">
        <f>HYPERLINK("#Wskaźniki!A1"&amp;MATCH(E47,Wskaźniki!$A$2:$A$39),IF(VLOOKUP(E47,Wskaźniki!$A$2:$B$113,2,FALSE)="","",VLOOKUP(E47,Wskaźniki!$A$2:$B$113,2,FALSE)))</f>
        <v>#N/A</v>
      </c>
      <c r="G47" s="32"/>
      <c r="H47" s="21"/>
      <c r="I47" s="21"/>
      <c r="J47" s="24">
        <v>1</v>
      </c>
      <c r="K47" s="24">
        <v>1</v>
      </c>
      <c r="L47" s="24">
        <f t="shared" si="5"/>
        <v>1</v>
      </c>
      <c r="M47" s="21"/>
      <c r="N47" s="38"/>
      <c r="O47" s="26"/>
    </row>
    <row r="48" spans="1:15" ht="31.5" customHeight="1" x14ac:dyDescent="0.25">
      <c r="A48" s="20" t="str">
        <f>"3.9"</f>
        <v>3.9</v>
      </c>
      <c r="B48" s="21"/>
      <c r="C48" s="32"/>
      <c r="D48" s="32"/>
      <c r="E48" s="21"/>
      <c r="F48" s="127" t="e">
        <f>HYPERLINK("#Wskaźniki!A1"&amp;MATCH(E48,Wskaźniki!$A$2:$A$39),IF(VLOOKUP(E48,Wskaźniki!$A$2:$B$113,2,FALSE)="","",VLOOKUP(E48,Wskaźniki!$A$2:$B$113,2,FALSE)))</f>
        <v>#N/A</v>
      </c>
      <c r="G48" s="32"/>
      <c r="H48" s="21"/>
      <c r="I48" s="21"/>
      <c r="J48" s="24">
        <v>1</v>
      </c>
      <c r="K48" s="24">
        <v>1</v>
      </c>
      <c r="L48" s="24">
        <f t="shared" si="5"/>
        <v>1</v>
      </c>
      <c r="M48" s="21"/>
      <c r="N48" s="38"/>
      <c r="O48" s="26"/>
    </row>
    <row r="49" spans="1:15" ht="30.75" customHeight="1" x14ac:dyDescent="0.25">
      <c r="A49" s="20" t="str">
        <f>"3.10"</f>
        <v>3.10</v>
      </c>
      <c r="B49" s="21"/>
      <c r="C49" s="32"/>
      <c r="D49" s="32"/>
      <c r="E49" s="21"/>
      <c r="F49" s="127" t="e">
        <f>HYPERLINK("#Wskaźniki!A1"&amp;MATCH(E49,Wskaźniki!$A$2:$A$39),IF(VLOOKUP(E49,Wskaźniki!$A$2:$B$113,2,FALSE)="","",VLOOKUP(E49,Wskaźniki!$A$2:$B$113,2,FALSE)))</f>
        <v>#N/A</v>
      </c>
      <c r="G49" s="32"/>
      <c r="H49" s="21"/>
      <c r="I49" s="21"/>
      <c r="J49" s="24">
        <v>1</v>
      </c>
      <c r="K49" s="24">
        <v>1</v>
      </c>
      <c r="L49" s="24">
        <f t="shared" si="5"/>
        <v>1</v>
      </c>
      <c r="M49" s="21"/>
      <c r="N49" s="38"/>
      <c r="O49" s="26"/>
    </row>
    <row r="50" spans="1:15" ht="27.75" customHeight="1" x14ac:dyDescent="0.25">
      <c r="A50" s="42"/>
      <c r="B50" s="109"/>
      <c r="C50" s="109"/>
      <c r="D50" s="109"/>
      <c r="E50" s="109"/>
      <c r="F50" s="109"/>
      <c r="G50" s="109"/>
      <c r="H50" s="109"/>
      <c r="I50" s="109"/>
      <c r="J50" s="109"/>
      <c r="K50" s="110" t="s">
        <v>33</v>
      </c>
      <c r="L50" s="111">
        <f>SUM(L40:L49)</f>
        <v>10</v>
      </c>
      <c r="M50" s="128"/>
      <c r="N50" s="129"/>
      <c r="O50" s="130"/>
    </row>
    <row r="51" spans="1:15" ht="15.75" customHeight="1" x14ac:dyDescent="0.25">
      <c r="A51" s="12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8"/>
    </row>
    <row r="52" spans="1:15" ht="33" customHeight="1" x14ac:dyDescent="0.25">
      <c r="A52" s="43" t="s">
        <v>38</v>
      </c>
      <c r="B52" s="44">
        <f>L13+L21</f>
        <v>9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8"/>
    </row>
    <row r="53" spans="1:15" ht="28.5" customHeight="1" x14ac:dyDescent="0.25">
      <c r="A53" s="45" t="s">
        <v>39</v>
      </c>
      <c r="B53" s="46">
        <f>L29+L37</f>
        <v>10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8"/>
    </row>
    <row r="54" spans="1:15" ht="27.75" customHeight="1" x14ac:dyDescent="0.25">
      <c r="A54" s="47" t="s">
        <v>40</v>
      </c>
      <c r="B54" s="48">
        <f>L50</f>
        <v>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8"/>
    </row>
    <row r="55" spans="1:15" ht="52.5" customHeight="1" x14ac:dyDescent="0.25">
      <c r="A55" s="49" t="s">
        <v>33</v>
      </c>
      <c r="B55" s="50">
        <f>B52+B53+B54</f>
        <v>29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</sheetData>
  <mergeCells count="10">
    <mergeCell ref="M37:O37"/>
    <mergeCell ref="H39:K39"/>
    <mergeCell ref="M50:O50"/>
    <mergeCell ref="H6:K6"/>
    <mergeCell ref="M13:O13"/>
    <mergeCell ref="H15:K15"/>
    <mergeCell ref="M21:O21"/>
    <mergeCell ref="H23:K23"/>
    <mergeCell ref="M29:O29"/>
    <mergeCell ref="H31:K31"/>
  </mergeCells>
  <printOptions horizontalCentered="1" gridLines="1"/>
  <pageMargins left="0.7" right="0.7" top="0.75" bottom="0.75" header="0" footer="0"/>
  <pageSetup paperSize="9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Wskaźniki!$A$3:$A$70</xm:f>
          </x14:formula1>
          <xm:sqref>E7:E12 E16:E20 E24:E28 E32:E36 E40:E49</xm:sqref>
        </x14:dataValidation>
        <x14:dataValidation type="list" allowBlank="1" showErrorMessage="1" xr:uid="{00000000-0002-0000-0100-000001000000}">
          <x14:formula1>
            <xm:f>Robocze!$A$3:$A$5</xm:f>
          </x14:formula1>
          <xm:sqref>H7:H12 H16:H20 H24:H28 H32:H36 H40:H49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61"/>
  <sheetViews>
    <sheetView workbookViewId="0">
      <selection activeCell="A13" sqref="A13:A14"/>
    </sheetView>
  </sheetViews>
  <sheetFormatPr defaultColWidth="12.5546875" defaultRowHeight="15" customHeight="1" x14ac:dyDescent="0.25"/>
  <cols>
    <col min="2" max="2" width="50.44140625" customWidth="1"/>
    <col min="3" max="3" width="50.88671875" customWidth="1"/>
  </cols>
  <sheetData>
    <row r="1" spans="1:7" ht="13.2" x14ac:dyDescent="0.25">
      <c r="A1" s="142" t="s">
        <v>21</v>
      </c>
      <c r="B1" s="141" t="s">
        <v>41</v>
      </c>
      <c r="C1" s="134"/>
      <c r="D1" s="25"/>
    </row>
    <row r="2" spans="1:7" ht="13.2" x14ac:dyDescent="0.25">
      <c r="A2" s="138"/>
      <c r="B2" s="53" t="s">
        <v>42</v>
      </c>
      <c r="C2" s="53" t="s">
        <v>43</v>
      </c>
    </row>
    <row r="3" spans="1:7" ht="13.2" x14ac:dyDescent="0.25">
      <c r="A3" s="54" t="s">
        <v>44</v>
      </c>
      <c r="B3" s="55"/>
      <c r="C3" s="55"/>
      <c r="G3" s="25"/>
    </row>
    <row r="4" spans="1:7" ht="13.2" x14ac:dyDescent="0.25">
      <c r="A4" s="54" t="s">
        <v>45</v>
      </c>
      <c r="B4" s="56"/>
      <c r="C4" s="55"/>
      <c r="G4" s="25"/>
    </row>
    <row r="5" spans="1:7" ht="13.2" x14ac:dyDescent="0.25">
      <c r="A5" s="54" t="s">
        <v>46</v>
      </c>
      <c r="B5" s="56"/>
      <c r="C5" s="56"/>
      <c r="G5" s="25"/>
    </row>
    <row r="6" spans="1:7" ht="13.2" x14ac:dyDescent="0.25">
      <c r="A6" s="54" t="s">
        <v>47</v>
      </c>
      <c r="B6" s="55"/>
      <c r="C6" s="55"/>
      <c r="G6" s="25"/>
    </row>
    <row r="7" spans="1:7" ht="13.2" x14ac:dyDescent="0.25">
      <c r="A7" s="54" t="s">
        <v>48</v>
      </c>
      <c r="B7" s="55"/>
      <c r="C7" s="55"/>
      <c r="G7" s="25"/>
    </row>
    <row r="8" spans="1:7" ht="13.2" x14ac:dyDescent="0.25">
      <c r="A8" s="54" t="s">
        <v>49</v>
      </c>
      <c r="B8" s="55"/>
      <c r="C8" s="55"/>
    </row>
    <row r="9" spans="1:7" ht="13.2" x14ac:dyDescent="0.25">
      <c r="A9" s="54" t="s">
        <v>50</v>
      </c>
      <c r="B9" s="55"/>
      <c r="C9" s="55"/>
    </row>
    <row r="10" spans="1:7" ht="13.2" x14ac:dyDescent="0.25">
      <c r="A10" s="54" t="s">
        <v>51</v>
      </c>
      <c r="B10" s="55"/>
      <c r="C10" s="55"/>
    </row>
    <row r="11" spans="1:7" ht="13.2" x14ac:dyDescent="0.25">
      <c r="A11" s="54" t="s">
        <v>52</v>
      </c>
      <c r="B11" s="55"/>
      <c r="C11" s="55"/>
    </row>
    <row r="12" spans="1:7" ht="13.2" x14ac:dyDescent="0.25">
      <c r="A12" s="54" t="s">
        <v>53</v>
      </c>
      <c r="B12" s="55"/>
      <c r="C12" s="55"/>
    </row>
    <row r="13" spans="1:7" ht="13.2" x14ac:dyDescent="0.25">
      <c r="A13" s="137"/>
      <c r="B13" s="143" t="s">
        <v>54</v>
      </c>
      <c r="C13" s="134"/>
    </row>
    <row r="14" spans="1:7" ht="13.2" x14ac:dyDescent="0.25">
      <c r="A14" s="138"/>
      <c r="B14" s="57" t="s">
        <v>42</v>
      </c>
      <c r="C14" s="57" t="s">
        <v>55</v>
      </c>
    </row>
    <row r="15" spans="1:7" ht="13.2" x14ac:dyDescent="0.25">
      <c r="A15" s="58" t="s">
        <v>56</v>
      </c>
      <c r="B15" s="55"/>
      <c r="C15" s="56"/>
    </row>
    <row r="16" spans="1:7" ht="13.2" x14ac:dyDescent="0.25">
      <c r="A16" s="58" t="s">
        <v>57</v>
      </c>
      <c r="B16" s="55"/>
      <c r="C16" s="56"/>
    </row>
    <row r="17" spans="1:3" ht="13.2" x14ac:dyDescent="0.25">
      <c r="A17" s="58" t="s">
        <v>58</v>
      </c>
      <c r="B17" s="55"/>
      <c r="C17" s="56"/>
    </row>
    <row r="18" spans="1:3" ht="13.2" x14ac:dyDescent="0.25">
      <c r="A18" s="58" t="s">
        <v>59</v>
      </c>
      <c r="B18" s="55"/>
      <c r="C18" s="55"/>
    </row>
    <row r="19" spans="1:3" ht="13.2" x14ac:dyDescent="0.25">
      <c r="A19" s="58" t="s">
        <v>60</v>
      </c>
      <c r="B19" s="55"/>
      <c r="C19" s="55"/>
    </row>
    <row r="20" spans="1:3" ht="13.2" x14ac:dyDescent="0.25">
      <c r="A20" s="58" t="s">
        <v>61</v>
      </c>
      <c r="B20" s="55"/>
      <c r="C20" s="55"/>
    </row>
    <row r="21" spans="1:3" ht="13.2" x14ac:dyDescent="0.25">
      <c r="A21" s="58" t="s">
        <v>62</v>
      </c>
      <c r="B21" s="55"/>
      <c r="C21" s="55"/>
    </row>
    <row r="22" spans="1:3" ht="13.2" x14ac:dyDescent="0.25">
      <c r="A22" s="58" t="s">
        <v>63</v>
      </c>
      <c r="B22" s="55"/>
      <c r="C22" s="55"/>
    </row>
    <row r="23" spans="1:3" ht="13.2" x14ac:dyDescent="0.25">
      <c r="A23" s="58" t="s">
        <v>64</v>
      </c>
      <c r="B23" s="55"/>
      <c r="C23" s="55"/>
    </row>
    <row r="24" spans="1:3" ht="13.2" x14ac:dyDescent="0.25">
      <c r="A24" s="58" t="s">
        <v>65</v>
      </c>
      <c r="B24" s="55"/>
      <c r="C24" s="55"/>
    </row>
    <row r="25" spans="1:3" ht="13.2" x14ac:dyDescent="0.25">
      <c r="A25" s="139"/>
      <c r="B25" s="141" t="s">
        <v>66</v>
      </c>
      <c r="C25" s="134"/>
    </row>
    <row r="26" spans="1:3" ht="13.2" x14ac:dyDescent="0.25">
      <c r="A26" s="140"/>
      <c r="B26" s="53" t="s">
        <v>42</v>
      </c>
      <c r="C26" s="53" t="s">
        <v>43</v>
      </c>
    </row>
    <row r="27" spans="1:3" ht="13.2" x14ac:dyDescent="0.25">
      <c r="A27" s="58" t="s">
        <v>67</v>
      </c>
      <c r="B27" s="55"/>
      <c r="C27" s="56"/>
    </row>
    <row r="28" spans="1:3" ht="13.2" x14ac:dyDescent="0.25">
      <c r="A28" s="58" t="s">
        <v>68</v>
      </c>
      <c r="B28" s="55"/>
      <c r="C28" s="55"/>
    </row>
    <row r="29" spans="1:3" ht="13.2" x14ac:dyDescent="0.25">
      <c r="A29" s="58" t="s">
        <v>69</v>
      </c>
      <c r="B29" s="55"/>
      <c r="C29" s="55"/>
    </row>
    <row r="30" spans="1:3" ht="13.2" x14ac:dyDescent="0.25">
      <c r="A30" s="58" t="s">
        <v>70</v>
      </c>
      <c r="B30" s="55"/>
      <c r="C30" s="56"/>
    </row>
    <row r="31" spans="1:3" ht="13.2" x14ac:dyDescent="0.25">
      <c r="A31" s="58" t="s">
        <v>71</v>
      </c>
      <c r="B31" s="55"/>
      <c r="C31" s="55"/>
    </row>
    <row r="32" spans="1:3" ht="13.2" x14ac:dyDescent="0.25">
      <c r="A32" s="58" t="s">
        <v>72</v>
      </c>
      <c r="B32" s="55"/>
      <c r="C32" s="55"/>
    </row>
    <row r="33" spans="1:3" ht="13.2" x14ac:dyDescent="0.25">
      <c r="A33" s="58" t="s">
        <v>73</v>
      </c>
      <c r="B33" s="55"/>
      <c r="C33" s="55"/>
    </row>
    <row r="34" spans="1:3" ht="13.2" x14ac:dyDescent="0.25">
      <c r="A34" s="58" t="s">
        <v>74</v>
      </c>
      <c r="B34" s="55"/>
      <c r="C34" s="55"/>
    </row>
    <row r="35" spans="1:3" ht="13.2" x14ac:dyDescent="0.25">
      <c r="A35" s="58" t="s">
        <v>75</v>
      </c>
      <c r="B35" s="55"/>
      <c r="C35" s="55"/>
    </row>
    <row r="36" spans="1:3" ht="13.2" x14ac:dyDescent="0.25">
      <c r="A36" s="58" t="s">
        <v>76</v>
      </c>
      <c r="B36" s="55"/>
      <c r="C36" s="55"/>
    </row>
    <row r="37" spans="1:3" ht="13.2" x14ac:dyDescent="0.25">
      <c r="A37" s="137"/>
      <c r="B37" s="143" t="s">
        <v>77</v>
      </c>
      <c r="C37" s="134"/>
    </row>
    <row r="38" spans="1:3" ht="18" customHeight="1" x14ac:dyDescent="0.25">
      <c r="A38" s="138"/>
      <c r="B38" s="57" t="s">
        <v>42</v>
      </c>
      <c r="C38" s="57" t="s">
        <v>55</v>
      </c>
    </row>
    <row r="39" spans="1:3" ht="13.2" x14ac:dyDescent="0.25">
      <c r="A39" s="59" t="s">
        <v>78</v>
      </c>
      <c r="B39" s="60"/>
      <c r="C39" s="61"/>
    </row>
    <row r="40" spans="1:3" ht="13.2" x14ac:dyDescent="0.25">
      <c r="A40" s="59" t="s">
        <v>79</v>
      </c>
      <c r="B40" s="60"/>
      <c r="C40" s="61"/>
    </row>
    <row r="41" spans="1:3" ht="13.2" x14ac:dyDescent="0.25">
      <c r="A41" s="59" t="s">
        <v>80</v>
      </c>
      <c r="B41" s="60"/>
      <c r="C41" s="60"/>
    </row>
    <row r="42" spans="1:3" ht="13.2" x14ac:dyDescent="0.25">
      <c r="A42" s="59" t="s">
        <v>81</v>
      </c>
      <c r="B42" s="60"/>
      <c r="C42" s="60"/>
    </row>
    <row r="43" spans="1:3" ht="13.2" x14ac:dyDescent="0.25">
      <c r="A43" s="59" t="s">
        <v>82</v>
      </c>
      <c r="B43" s="60"/>
      <c r="C43" s="60"/>
    </row>
    <row r="44" spans="1:3" ht="13.2" x14ac:dyDescent="0.25">
      <c r="A44" s="59" t="s">
        <v>83</v>
      </c>
      <c r="B44" s="60"/>
      <c r="C44" s="60"/>
    </row>
    <row r="45" spans="1:3" ht="13.2" x14ac:dyDescent="0.25">
      <c r="A45" s="59" t="s">
        <v>84</v>
      </c>
      <c r="B45" s="60"/>
      <c r="C45" s="60"/>
    </row>
    <row r="46" spans="1:3" ht="13.2" x14ac:dyDescent="0.25">
      <c r="A46" s="59" t="s">
        <v>85</v>
      </c>
      <c r="B46" s="60"/>
      <c r="C46" s="60"/>
    </row>
    <row r="47" spans="1:3" ht="13.2" x14ac:dyDescent="0.25">
      <c r="A47" s="59" t="s">
        <v>86</v>
      </c>
      <c r="B47" s="60"/>
      <c r="C47" s="60"/>
    </row>
    <row r="48" spans="1:3" ht="13.2" x14ac:dyDescent="0.25">
      <c r="A48" s="59" t="s">
        <v>87</v>
      </c>
      <c r="B48" s="60"/>
      <c r="C48" s="60"/>
    </row>
    <row r="49" spans="1:3" ht="13.2" x14ac:dyDescent="0.25">
      <c r="A49" s="139"/>
      <c r="B49" s="141" t="s">
        <v>88</v>
      </c>
      <c r="C49" s="134"/>
    </row>
    <row r="50" spans="1:3" ht="13.2" x14ac:dyDescent="0.25">
      <c r="A50" s="140"/>
      <c r="B50" s="53" t="s">
        <v>42</v>
      </c>
      <c r="C50" s="53" t="s">
        <v>43</v>
      </c>
    </row>
    <row r="51" spans="1:3" ht="13.2" x14ac:dyDescent="0.25">
      <c r="A51" s="59" t="s">
        <v>89</v>
      </c>
      <c r="B51" s="60"/>
      <c r="C51" s="60"/>
    </row>
    <row r="52" spans="1:3" ht="13.2" x14ac:dyDescent="0.25">
      <c r="A52" s="59" t="s">
        <v>90</v>
      </c>
      <c r="B52" s="60"/>
      <c r="C52" s="60"/>
    </row>
    <row r="53" spans="1:3" ht="13.2" x14ac:dyDescent="0.25">
      <c r="A53" s="59" t="s">
        <v>91</v>
      </c>
      <c r="B53" s="60"/>
      <c r="C53" s="60"/>
    </row>
    <row r="54" spans="1:3" ht="13.2" x14ac:dyDescent="0.25">
      <c r="A54" s="59" t="s">
        <v>92</v>
      </c>
      <c r="B54" s="60"/>
      <c r="C54" s="60"/>
    </row>
    <row r="55" spans="1:3" ht="13.2" x14ac:dyDescent="0.25">
      <c r="A55" s="59" t="s">
        <v>93</v>
      </c>
      <c r="B55" s="60"/>
      <c r="C55" s="60"/>
    </row>
    <row r="56" spans="1:3" ht="13.2" x14ac:dyDescent="0.25">
      <c r="A56" s="59" t="s">
        <v>94</v>
      </c>
      <c r="B56" s="60"/>
      <c r="C56" s="60"/>
    </row>
    <row r="57" spans="1:3" ht="13.2" x14ac:dyDescent="0.25">
      <c r="A57" s="59" t="s">
        <v>95</v>
      </c>
      <c r="B57" s="60"/>
      <c r="C57" s="60"/>
    </row>
    <row r="58" spans="1:3" ht="13.2" x14ac:dyDescent="0.25">
      <c r="A58" s="59" t="s">
        <v>96</v>
      </c>
      <c r="B58" s="60"/>
      <c r="C58" s="60"/>
    </row>
    <row r="59" spans="1:3" ht="13.2" x14ac:dyDescent="0.25">
      <c r="A59" s="59" t="s">
        <v>97</v>
      </c>
      <c r="B59" s="60"/>
      <c r="C59" s="60"/>
    </row>
    <row r="60" spans="1:3" ht="13.2" x14ac:dyDescent="0.25">
      <c r="A60" s="59" t="s">
        <v>98</v>
      </c>
      <c r="B60" s="60"/>
      <c r="C60" s="60"/>
    </row>
    <row r="61" spans="1:3" ht="13.2" x14ac:dyDescent="0.25">
      <c r="A61" s="59" t="s">
        <v>99</v>
      </c>
      <c r="B61" s="60"/>
      <c r="C61" s="60"/>
    </row>
  </sheetData>
  <mergeCells count="10">
    <mergeCell ref="A37:A38"/>
    <mergeCell ref="A49:A50"/>
    <mergeCell ref="B49:C49"/>
    <mergeCell ref="A1:A2"/>
    <mergeCell ref="B1:C1"/>
    <mergeCell ref="A13:A14"/>
    <mergeCell ref="B13:C13"/>
    <mergeCell ref="A25:A26"/>
    <mergeCell ref="B25:C25"/>
    <mergeCell ref="B37:C37"/>
  </mergeCells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 summaryRight="0"/>
    <pageSetUpPr fitToPage="1"/>
  </sheetPr>
  <dimension ref="A1:E51"/>
  <sheetViews>
    <sheetView workbookViewId="0">
      <selection activeCell="C4" sqref="C4"/>
    </sheetView>
  </sheetViews>
  <sheetFormatPr defaultColWidth="12.5546875" defaultRowHeight="15" customHeight="1" x14ac:dyDescent="0.25"/>
  <cols>
    <col min="1" max="1" width="4.5546875" customWidth="1"/>
    <col min="2" max="2" width="23.109375" customWidth="1"/>
    <col min="3" max="3" width="92.109375" customWidth="1"/>
    <col min="4" max="4" width="40" customWidth="1"/>
    <col min="5" max="5" width="115.44140625" customWidth="1"/>
  </cols>
  <sheetData>
    <row r="1" spans="1:5" ht="42.75" customHeight="1" x14ac:dyDescent="0.25">
      <c r="A1" s="62" t="s">
        <v>100</v>
      </c>
      <c r="B1" s="63" t="s">
        <v>101</v>
      </c>
      <c r="C1" s="64" t="s">
        <v>102</v>
      </c>
      <c r="D1" s="62" t="s">
        <v>103</v>
      </c>
      <c r="E1" s="64" t="s">
        <v>104</v>
      </c>
    </row>
    <row r="2" spans="1:5" ht="120.75" customHeight="1" x14ac:dyDescent="0.25">
      <c r="A2" s="65">
        <v>1</v>
      </c>
      <c r="B2" s="66" t="s">
        <v>105</v>
      </c>
      <c r="C2" s="146" t="s">
        <v>106</v>
      </c>
      <c r="D2" s="147" t="s">
        <v>107</v>
      </c>
      <c r="E2" s="148"/>
    </row>
    <row r="3" spans="1:5" ht="153.6" x14ac:dyDescent="0.25">
      <c r="A3" s="65">
        <v>2</v>
      </c>
      <c r="B3" s="68" t="s">
        <v>108</v>
      </c>
      <c r="C3" s="149" t="s">
        <v>139</v>
      </c>
      <c r="D3" s="149" t="s">
        <v>109</v>
      </c>
      <c r="E3" s="150" t="s">
        <v>110</v>
      </c>
    </row>
    <row r="4" spans="1:5" ht="76.8" x14ac:dyDescent="0.25">
      <c r="A4" s="69">
        <v>3</v>
      </c>
      <c r="B4" s="66" t="s">
        <v>111</v>
      </c>
      <c r="C4" s="151"/>
      <c r="D4" s="147" t="s">
        <v>112</v>
      </c>
      <c r="E4" s="146" t="s">
        <v>113</v>
      </c>
    </row>
    <row r="5" spans="1:5" ht="192" x14ac:dyDescent="0.25">
      <c r="A5" s="65">
        <v>4</v>
      </c>
      <c r="B5" s="70" t="s">
        <v>114</v>
      </c>
      <c r="C5" s="146" t="s">
        <v>115</v>
      </c>
      <c r="D5" s="147" t="s">
        <v>116</v>
      </c>
      <c r="E5" s="146" t="s">
        <v>117</v>
      </c>
    </row>
    <row r="6" spans="1:5" ht="57.6" x14ac:dyDescent="0.25">
      <c r="A6" s="65">
        <v>5</v>
      </c>
      <c r="B6" s="66" t="s">
        <v>118</v>
      </c>
      <c r="C6" s="151"/>
      <c r="D6" s="147" t="s">
        <v>119</v>
      </c>
      <c r="E6" s="152" t="s">
        <v>120</v>
      </c>
    </row>
    <row r="7" spans="1:5" ht="57.6" x14ac:dyDescent="0.25">
      <c r="A7" s="69">
        <v>6</v>
      </c>
      <c r="B7" s="66" t="s">
        <v>121</v>
      </c>
      <c r="C7" s="151"/>
      <c r="D7" s="147" t="s">
        <v>122</v>
      </c>
      <c r="E7" s="146" t="s">
        <v>123</v>
      </c>
    </row>
    <row r="8" spans="1:5" ht="57.6" x14ac:dyDescent="0.25">
      <c r="A8" s="65">
        <v>7</v>
      </c>
      <c r="B8" s="66" t="s">
        <v>124</v>
      </c>
      <c r="C8" s="151"/>
      <c r="D8" s="147" t="s">
        <v>125</v>
      </c>
      <c r="E8" s="146" t="s">
        <v>126</v>
      </c>
    </row>
    <row r="9" spans="1:5" ht="76.8" x14ac:dyDescent="0.25">
      <c r="A9" s="65">
        <v>8</v>
      </c>
      <c r="B9" s="66" t="s">
        <v>127</v>
      </c>
      <c r="C9" s="151"/>
      <c r="D9" s="153" t="s">
        <v>128</v>
      </c>
      <c r="E9" s="146" t="s">
        <v>129</v>
      </c>
    </row>
    <row r="10" spans="1:5" ht="96" x14ac:dyDescent="0.25">
      <c r="A10" s="69">
        <v>9</v>
      </c>
      <c r="B10" s="71" t="s">
        <v>130</v>
      </c>
      <c r="C10" s="154"/>
      <c r="D10" s="155" t="s">
        <v>131</v>
      </c>
      <c r="E10" s="154" t="s">
        <v>132</v>
      </c>
    </row>
    <row r="11" spans="1:5" ht="90" customHeight="1" x14ac:dyDescent="0.25">
      <c r="A11" s="72">
        <v>10</v>
      </c>
      <c r="B11" s="73"/>
      <c r="C11" s="156"/>
      <c r="D11" s="156"/>
      <c r="E11" s="156"/>
    </row>
    <row r="12" spans="1:5" ht="213" customHeight="1" x14ac:dyDescent="0.25">
      <c r="A12" s="72">
        <v>11</v>
      </c>
      <c r="B12" s="73"/>
      <c r="C12" s="73"/>
      <c r="D12" s="73"/>
      <c r="E12" s="73"/>
    </row>
    <row r="13" spans="1:5" ht="78" customHeight="1" x14ac:dyDescent="0.25">
      <c r="A13" s="74">
        <v>12</v>
      </c>
      <c r="B13" s="73"/>
      <c r="C13" s="73"/>
      <c r="D13" s="73"/>
      <c r="E13" s="73"/>
    </row>
    <row r="14" spans="1:5" ht="72" customHeight="1" x14ac:dyDescent="0.25">
      <c r="A14" s="72">
        <v>13</v>
      </c>
      <c r="B14" s="73"/>
      <c r="C14" s="73"/>
      <c r="D14" s="73"/>
      <c r="E14" s="73"/>
    </row>
    <row r="15" spans="1:5" ht="84" customHeight="1" x14ac:dyDescent="0.25">
      <c r="A15" s="65">
        <v>14</v>
      </c>
      <c r="B15" s="113"/>
      <c r="C15" s="114"/>
      <c r="D15" s="75"/>
      <c r="E15" s="76"/>
    </row>
    <row r="16" spans="1:5" ht="93" customHeight="1" x14ac:dyDescent="0.25">
      <c r="A16" s="69">
        <v>15</v>
      </c>
      <c r="B16" s="77"/>
      <c r="C16" s="78"/>
      <c r="D16" s="79"/>
      <c r="E16" s="80"/>
    </row>
    <row r="17" spans="1:5" ht="69.75" customHeight="1" x14ac:dyDescent="0.25">
      <c r="A17" s="65">
        <v>16</v>
      </c>
      <c r="B17" s="115"/>
      <c r="C17" s="116"/>
      <c r="D17" s="117"/>
      <c r="E17" s="80"/>
    </row>
    <row r="18" spans="1:5" ht="89.25" customHeight="1" x14ac:dyDescent="0.25">
      <c r="A18" s="65">
        <v>17</v>
      </c>
      <c r="B18" s="81"/>
      <c r="C18" s="67"/>
      <c r="D18" s="82"/>
      <c r="E18" s="83"/>
    </row>
    <row r="19" spans="1:5" ht="86.25" customHeight="1" x14ac:dyDescent="0.25">
      <c r="A19" s="69">
        <v>18</v>
      </c>
      <c r="B19" s="77"/>
      <c r="C19" s="84"/>
      <c r="D19" s="85"/>
      <c r="E19" s="83"/>
    </row>
    <row r="20" spans="1:5" ht="78" customHeight="1" x14ac:dyDescent="0.25">
      <c r="A20" s="65">
        <v>19</v>
      </c>
      <c r="B20" s="115"/>
      <c r="C20" s="112"/>
      <c r="D20" s="118"/>
      <c r="E20" s="119"/>
    </row>
    <row r="21" spans="1:5" ht="72.75" customHeight="1" x14ac:dyDescent="0.25">
      <c r="A21" s="65">
        <v>20</v>
      </c>
      <c r="B21" s="115"/>
      <c r="C21" s="112"/>
      <c r="D21" s="118"/>
      <c r="E21" s="119"/>
    </row>
    <row r="22" spans="1:5" ht="87" customHeight="1" x14ac:dyDescent="0.25">
      <c r="A22" s="69">
        <v>21</v>
      </c>
      <c r="B22" s="115"/>
      <c r="C22" s="112"/>
      <c r="D22" s="112"/>
      <c r="E22" s="86"/>
    </row>
    <row r="23" spans="1:5" ht="87" customHeight="1" x14ac:dyDescent="0.25">
      <c r="A23" s="87">
        <v>22</v>
      </c>
      <c r="B23" s="88"/>
      <c r="C23" s="73"/>
      <c r="D23" s="89"/>
      <c r="E23" s="80"/>
    </row>
    <row r="24" spans="1:5" ht="310.5" customHeight="1" x14ac:dyDescent="0.25">
      <c r="A24" s="120"/>
      <c r="B24" s="90"/>
      <c r="C24" s="90"/>
      <c r="D24" s="90"/>
      <c r="E24" s="90"/>
    </row>
    <row r="25" spans="1:5" ht="408" customHeight="1" x14ac:dyDescent="0.25">
      <c r="A25" s="91"/>
      <c r="B25" s="90"/>
      <c r="C25" s="90"/>
      <c r="D25" s="90"/>
      <c r="E25" s="90"/>
    </row>
    <row r="26" spans="1:5" ht="180" customHeight="1" x14ac:dyDescent="0.25">
      <c r="A26" s="92">
        <v>25</v>
      </c>
      <c r="B26" s="90"/>
      <c r="C26" s="90"/>
      <c r="D26" s="90"/>
      <c r="E26" s="90"/>
    </row>
    <row r="27" spans="1:5" ht="70.5" customHeight="1" x14ac:dyDescent="0.25">
      <c r="A27" s="93"/>
      <c r="B27" s="90"/>
      <c r="C27" s="90"/>
      <c r="D27" s="90"/>
      <c r="E27" s="90"/>
    </row>
    <row r="28" spans="1:5" ht="19.2" x14ac:dyDescent="0.25">
      <c r="A28" s="90"/>
      <c r="B28" s="90"/>
      <c r="C28" s="90"/>
      <c r="D28" s="90"/>
      <c r="E28" s="90"/>
    </row>
    <row r="29" spans="1:5" ht="19.2" x14ac:dyDescent="0.25">
      <c r="A29" s="90"/>
      <c r="B29" s="90"/>
      <c r="C29" s="90"/>
      <c r="D29" s="90"/>
      <c r="E29" s="90"/>
    </row>
    <row r="30" spans="1:5" ht="19.2" x14ac:dyDescent="0.25">
      <c r="A30" s="90"/>
      <c r="B30" s="90"/>
      <c r="C30" s="90"/>
      <c r="D30" s="90"/>
      <c r="E30" s="90"/>
    </row>
    <row r="31" spans="1:5" ht="19.2" x14ac:dyDescent="0.25">
      <c r="A31" s="90"/>
      <c r="B31" s="90"/>
      <c r="C31" s="90"/>
      <c r="D31" s="90"/>
      <c r="E31" s="90"/>
    </row>
    <row r="32" spans="1:5" ht="19.2" x14ac:dyDescent="0.25">
      <c r="A32" s="90"/>
      <c r="B32" s="90"/>
      <c r="C32" s="90"/>
      <c r="D32" s="90"/>
      <c r="E32" s="90"/>
    </row>
    <row r="33" spans="1:5" ht="19.2" x14ac:dyDescent="0.25">
      <c r="A33" s="90"/>
      <c r="B33" s="90"/>
      <c r="C33" s="90"/>
      <c r="D33" s="90"/>
      <c r="E33" s="90"/>
    </row>
    <row r="34" spans="1:5" ht="19.2" x14ac:dyDescent="0.25">
      <c r="A34" s="90"/>
      <c r="B34" s="90"/>
      <c r="C34" s="90"/>
      <c r="D34" s="90"/>
      <c r="E34" s="90"/>
    </row>
    <row r="35" spans="1:5" ht="19.2" x14ac:dyDescent="0.25">
      <c r="A35" s="90"/>
      <c r="B35" s="90"/>
      <c r="C35" s="90"/>
      <c r="D35" s="90"/>
      <c r="E35" s="90"/>
    </row>
    <row r="36" spans="1:5" ht="19.2" x14ac:dyDescent="0.25">
      <c r="A36" s="90"/>
      <c r="B36" s="90"/>
      <c r="C36" s="90"/>
      <c r="D36" s="90"/>
      <c r="E36" s="90"/>
    </row>
    <row r="37" spans="1:5" ht="19.2" x14ac:dyDescent="0.25">
      <c r="A37" s="90"/>
      <c r="B37" s="90"/>
      <c r="C37" s="90"/>
      <c r="D37" s="90"/>
      <c r="E37" s="90"/>
    </row>
    <row r="38" spans="1:5" ht="19.2" x14ac:dyDescent="0.25">
      <c r="A38" s="90"/>
      <c r="B38" s="90"/>
      <c r="C38" s="90"/>
      <c r="D38" s="90"/>
      <c r="E38" s="90"/>
    </row>
    <row r="39" spans="1:5" ht="19.2" x14ac:dyDescent="0.25">
      <c r="A39" s="90"/>
      <c r="B39" s="90"/>
      <c r="C39" s="90"/>
      <c r="D39" s="90"/>
      <c r="E39" s="90"/>
    </row>
    <row r="40" spans="1:5" ht="19.2" x14ac:dyDescent="0.25">
      <c r="A40" s="90"/>
      <c r="B40" s="90"/>
      <c r="C40" s="90"/>
      <c r="D40" s="90"/>
      <c r="E40" s="90"/>
    </row>
    <row r="41" spans="1:5" ht="19.2" x14ac:dyDescent="0.25">
      <c r="A41" s="90"/>
      <c r="B41" s="90"/>
      <c r="C41" s="90"/>
      <c r="D41" s="90"/>
      <c r="E41" s="90"/>
    </row>
    <row r="42" spans="1:5" ht="19.2" x14ac:dyDescent="0.25">
      <c r="A42" s="90"/>
      <c r="B42" s="90"/>
      <c r="C42" s="90"/>
      <c r="D42" s="90"/>
      <c r="E42" s="90"/>
    </row>
    <row r="43" spans="1:5" ht="19.2" x14ac:dyDescent="0.25">
      <c r="A43" s="90"/>
      <c r="B43" s="90"/>
      <c r="C43" s="90"/>
      <c r="D43" s="90"/>
      <c r="E43" s="90"/>
    </row>
    <row r="44" spans="1:5" ht="19.2" x14ac:dyDescent="0.25">
      <c r="A44" s="90"/>
      <c r="B44" s="90"/>
      <c r="C44" s="90"/>
      <c r="D44" s="90"/>
      <c r="E44" s="90"/>
    </row>
    <row r="45" spans="1:5" ht="19.2" x14ac:dyDescent="0.25">
      <c r="A45" s="90"/>
      <c r="B45" s="90"/>
      <c r="C45" s="90"/>
      <c r="D45" s="90"/>
      <c r="E45" s="90"/>
    </row>
    <row r="46" spans="1:5" ht="19.2" x14ac:dyDescent="0.25">
      <c r="A46" s="90"/>
      <c r="B46" s="90"/>
      <c r="C46" s="90"/>
      <c r="D46" s="90"/>
      <c r="E46" s="90"/>
    </row>
    <row r="47" spans="1:5" ht="19.2" x14ac:dyDescent="0.25">
      <c r="A47" s="90"/>
      <c r="B47" s="90"/>
      <c r="C47" s="90"/>
      <c r="D47" s="90"/>
      <c r="E47" s="90"/>
    </row>
    <row r="48" spans="1:5" ht="19.2" x14ac:dyDescent="0.25">
      <c r="A48" s="90"/>
      <c r="B48" s="90"/>
      <c r="C48" s="90"/>
      <c r="D48" s="90"/>
      <c r="E48" s="90"/>
    </row>
    <row r="49" spans="1:5" ht="19.2" x14ac:dyDescent="0.25">
      <c r="A49" s="90"/>
      <c r="B49" s="90"/>
      <c r="C49" s="90"/>
      <c r="D49" s="90"/>
      <c r="E49" s="90"/>
    </row>
    <row r="50" spans="1:5" ht="19.2" x14ac:dyDescent="0.25">
      <c r="A50" s="90"/>
      <c r="B50" s="90"/>
      <c r="C50" s="90"/>
      <c r="D50" s="90"/>
      <c r="E50" s="90"/>
    </row>
    <row r="51" spans="1:5" ht="19.2" x14ac:dyDescent="0.25">
      <c r="A51" s="90"/>
      <c r="B51" s="90"/>
      <c r="C51" s="90"/>
      <c r="D51" s="90"/>
      <c r="E51" s="90"/>
    </row>
  </sheetData>
  <hyperlinks>
    <hyperlink ref="E6" r:id="rId1" xr:uid="{00000000-0004-0000-0300-000000000000}"/>
  </hyperlink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L40"/>
  <sheetViews>
    <sheetView workbookViewId="0"/>
  </sheetViews>
  <sheetFormatPr defaultColWidth="12.5546875" defaultRowHeight="15" customHeight="1" x14ac:dyDescent="0.25"/>
  <cols>
    <col min="1" max="1" width="29.109375" customWidth="1"/>
    <col min="2" max="5" width="20.88671875" customWidth="1"/>
    <col min="6" max="12" width="11" customWidth="1"/>
  </cols>
  <sheetData>
    <row r="1" spans="1:12" ht="15.75" customHeight="1" x14ac:dyDescent="0.25">
      <c r="A1" s="121" t="s">
        <v>133</v>
      </c>
      <c r="B1" s="122" t="s">
        <v>134</v>
      </c>
      <c r="C1" s="122" t="s">
        <v>135</v>
      </c>
      <c r="D1" s="122" t="s">
        <v>136</v>
      </c>
      <c r="E1" s="122" t="s">
        <v>137</v>
      </c>
      <c r="F1" s="123"/>
      <c r="G1" s="123"/>
      <c r="H1" s="123"/>
      <c r="I1" s="123"/>
      <c r="J1" s="123"/>
      <c r="K1" s="123"/>
      <c r="L1" s="123"/>
    </row>
    <row r="2" spans="1:12" ht="40.5" customHeight="1" x14ac:dyDescent="0.25">
      <c r="A2" s="94"/>
      <c r="B2" s="95"/>
      <c r="C2" s="95"/>
      <c r="D2" s="95"/>
      <c r="E2" s="96"/>
      <c r="F2" s="123"/>
      <c r="G2" s="123"/>
      <c r="H2" s="123"/>
      <c r="I2" s="123"/>
      <c r="J2" s="123"/>
      <c r="K2" s="123"/>
      <c r="L2" s="123"/>
    </row>
    <row r="3" spans="1:12" ht="61.5" customHeight="1" x14ac:dyDescent="0.25">
      <c r="A3" s="94"/>
      <c r="B3" s="95"/>
      <c r="C3" s="95"/>
      <c r="D3" s="95"/>
      <c r="E3" s="96"/>
      <c r="F3" s="123"/>
      <c r="G3" s="123"/>
      <c r="H3" s="123"/>
      <c r="I3" s="123"/>
      <c r="J3" s="123"/>
      <c r="K3" s="123"/>
      <c r="L3" s="123"/>
    </row>
    <row r="4" spans="1:12" ht="44.25" customHeight="1" x14ac:dyDescent="0.25">
      <c r="A4" s="94"/>
      <c r="B4" s="95"/>
      <c r="C4" s="95"/>
      <c r="D4" s="95"/>
      <c r="E4" s="96"/>
      <c r="F4" s="123"/>
      <c r="G4" s="123"/>
      <c r="H4" s="123"/>
      <c r="I4" s="123"/>
      <c r="J4" s="123"/>
      <c r="K4" s="123"/>
      <c r="L4" s="123"/>
    </row>
    <row r="5" spans="1:12" ht="36" customHeight="1" x14ac:dyDescent="0.25">
      <c r="A5" s="94"/>
      <c r="B5" s="95"/>
      <c r="C5" s="95"/>
      <c r="D5" s="95"/>
      <c r="E5" s="96"/>
      <c r="F5" s="123"/>
      <c r="G5" s="144" t="s">
        <v>138</v>
      </c>
      <c r="H5" s="129"/>
      <c r="I5" s="129"/>
      <c r="J5" s="129"/>
      <c r="K5" s="129"/>
      <c r="L5" s="123"/>
    </row>
    <row r="6" spans="1:12" ht="39.75" customHeight="1" x14ac:dyDescent="0.25">
      <c r="A6" s="94"/>
      <c r="B6" s="95"/>
      <c r="C6" s="95"/>
      <c r="D6" s="95"/>
      <c r="E6" s="96"/>
      <c r="F6" s="123"/>
      <c r="G6" s="129"/>
      <c r="H6" s="145"/>
      <c r="I6" s="145"/>
      <c r="J6" s="145"/>
      <c r="K6" s="129"/>
      <c r="L6" s="123"/>
    </row>
    <row r="7" spans="1:12" ht="39.75" customHeight="1" x14ac:dyDescent="0.25">
      <c r="A7" s="94"/>
      <c r="B7" s="95"/>
      <c r="C7" s="95"/>
      <c r="D7" s="95"/>
      <c r="E7" s="96"/>
      <c r="F7" s="123"/>
      <c r="G7" s="129"/>
      <c r="H7" s="145"/>
      <c r="I7" s="145"/>
      <c r="J7" s="145"/>
      <c r="K7" s="129"/>
      <c r="L7" s="123"/>
    </row>
    <row r="8" spans="1:12" ht="44.25" customHeight="1" x14ac:dyDescent="0.25">
      <c r="A8" s="94"/>
      <c r="B8" s="95"/>
      <c r="C8" s="95"/>
      <c r="D8" s="95"/>
      <c r="E8" s="96"/>
      <c r="F8" s="123"/>
      <c r="G8" s="129"/>
      <c r="H8" s="145"/>
      <c r="I8" s="145"/>
      <c r="J8" s="145"/>
      <c r="K8" s="129"/>
      <c r="L8" s="123"/>
    </row>
    <row r="9" spans="1:12" ht="45.75" customHeight="1" x14ac:dyDescent="0.25">
      <c r="A9" s="94"/>
      <c r="B9" s="95"/>
      <c r="C9" s="95"/>
      <c r="D9" s="95"/>
      <c r="E9" s="96"/>
      <c r="F9" s="123"/>
      <c r="G9" s="129"/>
      <c r="H9" s="129"/>
      <c r="I9" s="129"/>
      <c r="J9" s="129"/>
      <c r="K9" s="129"/>
      <c r="L9" s="123"/>
    </row>
    <row r="10" spans="1:12" ht="41.25" customHeight="1" x14ac:dyDescent="0.25">
      <c r="A10" s="94"/>
      <c r="B10" s="95"/>
      <c r="C10" s="95"/>
      <c r="D10" s="95"/>
      <c r="E10" s="96"/>
      <c r="F10" s="123"/>
      <c r="G10" s="123"/>
      <c r="H10" s="123"/>
      <c r="I10" s="123"/>
      <c r="J10" s="123"/>
      <c r="K10" s="123"/>
      <c r="L10" s="123"/>
    </row>
    <row r="11" spans="1:12" ht="38.25" customHeight="1" x14ac:dyDescent="0.25">
      <c r="A11" s="94"/>
      <c r="B11" s="95"/>
      <c r="C11" s="95"/>
      <c r="D11" s="95"/>
      <c r="E11" s="96"/>
      <c r="F11" s="123"/>
      <c r="G11" s="123"/>
      <c r="H11" s="123"/>
      <c r="I11" s="123"/>
      <c r="J11" s="123"/>
      <c r="K11" s="123"/>
      <c r="L11" s="123"/>
    </row>
    <row r="12" spans="1:12" ht="36" customHeight="1" x14ac:dyDescent="0.25">
      <c r="A12" s="94"/>
      <c r="B12" s="95"/>
      <c r="C12" s="95"/>
      <c r="D12" s="95"/>
      <c r="E12" s="96"/>
      <c r="F12" s="123"/>
      <c r="G12" s="123"/>
      <c r="H12" s="123"/>
      <c r="I12" s="123"/>
      <c r="J12" s="123"/>
      <c r="K12" s="123"/>
      <c r="L12" s="123"/>
    </row>
    <row r="13" spans="1:12" ht="36.75" customHeight="1" x14ac:dyDescent="0.25">
      <c r="A13" s="94"/>
      <c r="B13" s="95"/>
      <c r="C13" s="95"/>
      <c r="D13" s="95"/>
      <c r="E13" s="96"/>
      <c r="F13" s="123"/>
      <c r="G13" s="123"/>
      <c r="H13" s="123"/>
      <c r="I13" s="123"/>
      <c r="J13" s="123"/>
      <c r="K13" s="123"/>
      <c r="L13" s="123"/>
    </row>
    <row r="14" spans="1:12" ht="49.5" customHeight="1" x14ac:dyDescent="0.25">
      <c r="A14" s="94"/>
      <c r="B14" s="95"/>
      <c r="C14" s="95"/>
      <c r="D14" s="95"/>
      <c r="E14" s="96"/>
      <c r="F14" s="123"/>
      <c r="G14" s="123"/>
      <c r="H14" s="123"/>
      <c r="I14" s="123"/>
      <c r="J14" s="123"/>
      <c r="K14" s="123"/>
      <c r="L14" s="123"/>
    </row>
    <row r="15" spans="1:12" ht="63.75" customHeight="1" x14ac:dyDescent="0.25">
      <c r="A15" s="94"/>
      <c r="B15" s="95"/>
      <c r="C15" s="95"/>
      <c r="D15" s="95"/>
      <c r="E15" s="96"/>
      <c r="F15" s="123"/>
      <c r="G15" s="123"/>
      <c r="H15" s="123"/>
      <c r="I15" s="123"/>
      <c r="J15" s="123"/>
      <c r="K15" s="123"/>
      <c r="L15" s="123"/>
    </row>
    <row r="16" spans="1:12" ht="15.75" customHeight="1" x14ac:dyDescent="0.25">
      <c r="A16" s="124"/>
      <c r="B16" s="125"/>
      <c r="C16" s="125"/>
      <c r="D16" s="125"/>
      <c r="E16" s="126"/>
      <c r="F16" s="123"/>
      <c r="G16" s="123"/>
      <c r="H16" s="123"/>
      <c r="I16" s="123"/>
      <c r="J16" s="123"/>
      <c r="K16" s="123"/>
      <c r="L16" s="123"/>
    </row>
    <row r="17" spans="1:12" ht="15.75" customHeight="1" x14ac:dyDescent="0.25">
      <c r="A17" s="124"/>
      <c r="B17" s="125"/>
      <c r="C17" s="125"/>
      <c r="D17" s="125"/>
      <c r="E17" s="126"/>
      <c r="F17" s="123"/>
      <c r="G17" s="123"/>
      <c r="H17" s="123"/>
      <c r="I17" s="123"/>
      <c r="J17" s="123"/>
      <c r="K17" s="123"/>
      <c r="L17" s="123"/>
    </row>
    <row r="18" spans="1:12" ht="15.75" customHeight="1" x14ac:dyDescent="0.25">
      <c r="A18" s="124"/>
      <c r="B18" s="125"/>
      <c r="C18" s="125"/>
      <c r="D18" s="125"/>
      <c r="E18" s="126"/>
      <c r="F18" s="123"/>
      <c r="G18" s="123"/>
      <c r="H18" s="123"/>
      <c r="I18" s="123"/>
      <c r="J18" s="123"/>
      <c r="K18" s="123"/>
      <c r="L18" s="123"/>
    </row>
    <row r="19" spans="1:12" ht="15.75" customHeight="1" x14ac:dyDescent="0.25">
      <c r="A19" s="124"/>
      <c r="B19" s="125"/>
      <c r="C19" s="125"/>
      <c r="D19" s="125"/>
      <c r="E19" s="126"/>
      <c r="F19" s="123"/>
      <c r="G19" s="123"/>
      <c r="H19" s="123"/>
      <c r="I19" s="123"/>
      <c r="J19" s="123"/>
      <c r="K19" s="123"/>
      <c r="L19" s="123"/>
    </row>
    <row r="20" spans="1:12" ht="15.75" customHeight="1" x14ac:dyDescent="0.25">
      <c r="A20" s="124"/>
      <c r="B20" s="125"/>
      <c r="C20" s="125"/>
      <c r="D20" s="125"/>
      <c r="E20" s="126"/>
      <c r="F20" s="123"/>
      <c r="G20" s="123"/>
      <c r="H20" s="123"/>
      <c r="I20" s="123"/>
      <c r="J20" s="123"/>
      <c r="K20" s="123"/>
      <c r="L20" s="123"/>
    </row>
    <row r="21" spans="1:12" ht="15.75" customHeight="1" x14ac:dyDescent="0.25">
      <c r="A21" s="124"/>
      <c r="B21" s="125"/>
      <c r="C21" s="125"/>
      <c r="D21" s="125"/>
      <c r="E21" s="126"/>
      <c r="F21" s="123"/>
      <c r="G21" s="123"/>
      <c r="H21" s="123"/>
      <c r="I21" s="123"/>
      <c r="J21" s="123"/>
      <c r="K21" s="123"/>
      <c r="L21" s="123"/>
    </row>
    <row r="22" spans="1:12" ht="15.75" customHeight="1" x14ac:dyDescent="0.25">
      <c r="A22" s="124"/>
      <c r="B22" s="125"/>
      <c r="C22" s="125"/>
      <c r="D22" s="125"/>
      <c r="E22" s="126"/>
      <c r="F22" s="123"/>
      <c r="G22" s="123"/>
      <c r="H22" s="123"/>
      <c r="I22" s="123"/>
      <c r="J22" s="123"/>
      <c r="K22" s="123"/>
      <c r="L22" s="123"/>
    </row>
    <row r="23" spans="1:12" ht="15.75" customHeight="1" x14ac:dyDescent="0.25">
      <c r="A23" s="124"/>
      <c r="B23" s="125"/>
      <c r="C23" s="125"/>
      <c r="D23" s="125"/>
      <c r="E23" s="126"/>
      <c r="F23" s="123"/>
      <c r="G23" s="123"/>
      <c r="H23" s="123"/>
      <c r="I23" s="123"/>
      <c r="J23" s="123"/>
      <c r="K23" s="123"/>
      <c r="L23" s="123"/>
    </row>
    <row r="24" spans="1:12" ht="15.75" customHeight="1" x14ac:dyDescent="0.25">
      <c r="A24" s="124"/>
      <c r="B24" s="125"/>
      <c r="C24" s="125"/>
      <c r="D24" s="125"/>
      <c r="E24" s="126"/>
      <c r="F24" s="123"/>
      <c r="G24" s="123"/>
      <c r="H24" s="123"/>
      <c r="I24" s="123"/>
      <c r="J24" s="123"/>
      <c r="K24" s="123"/>
      <c r="L24" s="123"/>
    </row>
    <row r="25" spans="1:12" ht="15.75" customHeight="1" x14ac:dyDescent="0.25">
      <c r="A25" s="124"/>
      <c r="B25" s="125"/>
      <c r="C25" s="125"/>
      <c r="D25" s="125"/>
      <c r="E25" s="126"/>
      <c r="F25" s="123"/>
      <c r="G25" s="123"/>
      <c r="H25" s="123"/>
      <c r="I25" s="123"/>
      <c r="J25" s="123"/>
      <c r="K25" s="123"/>
      <c r="L25" s="123"/>
    </row>
    <row r="26" spans="1:12" ht="15.75" customHeight="1" x14ac:dyDescent="0.25">
      <c r="A26" s="124"/>
      <c r="B26" s="125"/>
      <c r="C26" s="125"/>
      <c r="D26" s="125"/>
      <c r="E26" s="126"/>
      <c r="F26" s="123"/>
      <c r="G26" s="123"/>
      <c r="H26" s="123"/>
      <c r="I26" s="123"/>
      <c r="J26" s="123"/>
      <c r="K26" s="123"/>
      <c r="L26" s="123"/>
    </row>
    <row r="27" spans="1:12" ht="15.75" customHeight="1" x14ac:dyDescent="0.25">
      <c r="A27" s="124"/>
      <c r="B27" s="125"/>
      <c r="C27" s="125"/>
      <c r="D27" s="125"/>
      <c r="E27" s="126"/>
      <c r="F27" s="123"/>
      <c r="G27" s="123"/>
      <c r="H27" s="123"/>
      <c r="I27" s="123"/>
      <c r="J27" s="123"/>
      <c r="K27" s="123"/>
      <c r="L27" s="123"/>
    </row>
    <row r="28" spans="1:12" ht="15.75" customHeight="1" x14ac:dyDescent="0.25">
      <c r="A28" s="124"/>
      <c r="B28" s="125"/>
      <c r="C28" s="125"/>
      <c r="D28" s="125"/>
      <c r="E28" s="126"/>
      <c r="F28" s="123"/>
      <c r="G28" s="123"/>
      <c r="H28" s="123"/>
      <c r="I28" s="123"/>
      <c r="J28" s="123"/>
      <c r="K28" s="123"/>
      <c r="L28" s="123"/>
    </row>
    <row r="29" spans="1:12" ht="15.75" customHeight="1" x14ac:dyDescent="0.25">
      <c r="A29" s="124"/>
      <c r="B29" s="125"/>
      <c r="C29" s="125"/>
      <c r="D29" s="125"/>
      <c r="E29" s="126"/>
      <c r="F29" s="123"/>
      <c r="G29" s="123"/>
      <c r="H29" s="123"/>
      <c r="I29" s="123"/>
      <c r="J29" s="123"/>
      <c r="K29" s="123"/>
      <c r="L29" s="123"/>
    </row>
    <row r="30" spans="1:12" ht="15.75" customHeight="1" x14ac:dyDescent="0.25">
      <c r="A30" s="124"/>
      <c r="B30" s="125"/>
      <c r="C30" s="125"/>
      <c r="D30" s="125"/>
      <c r="E30" s="126"/>
      <c r="F30" s="123"/>
      <c r="G30" s="123"/>
      <c r="H30" s="123"/>
      <c r="I30" s="123"/>
      <c r="J30" s="123"/>
      <c r="K30" s="123"/>
      <c r="L30" s="123"/>
    </row>
    <row r="31" spans="1:12" ht="15.75" customHeight="1" x14ac:dyDescent="0.25">
      <c r="A31" s="124"/>
      <c r="B31" s="125"/>
      <c r="C31" s="125"/>
      <c r="D31" s="125"/>
      <c r="E31" s="126"/>
      <c r="F31" s="123"/>
      <c r="G31" s="123"/>
      <c r="H31" s="123"/>
      <c r="I31" s="123"/>
      <c r="J31" s="123"/>
      <c r="K31" s="123"/>
      <c r="L31" s="123"/>
    </row>
    <row r="32" spans="1:12" ht="15.75" customHeight="1" x14ac:dyDescent="0.25">
      <c r="A32" s="124"/>
      <c r="B32" s="125"/>
      <c r="C32" s="125"/>
      <c r="D32" s="125"/>
      <c r="E32" s="126"/>
      <c r="F32" s="123"/>
      <c r="G32" s="123"/>
      <c r="H32" s="123"/>
      <c r="I32" s="123"/>
      <c r="J32" s="123"/>
      <c r="K32" s="123"/>
      <c r="L32" s="123"/>
    </row>
    <row r="33" spans="1:12" ht="15.75" customHeight="1" x14ac:dyDescent="0.25">
      <c r="A33" s="124"/>
      <c r="B33" s="125"/>
      <c r="C33" s="125"/>
      <c r="D33" s="125"/>
      <c r="E33" s="126"/>
      <c r="F33" s="123"/>
      <c r="G33" s="123"/>
      <c r="H33" s="123"/>
      <c r="I33" s="123"/>
      <c r="J33" s="123"/>
      <c r="K33" s="123"/>
      <c r="L33" s="123"/>
    </row>
    <row r="34" spans="1:12" ht="15.75" customHeight="1" x14ac:dyDescent="0.25">
      <c r="A34" s="124"/>
      <c r="B34" s="125"/>
      <c r="C34" s="125"/>
      <c r="D34" s="125"/>
      <c r="E34" s="126"/>
      <c r="F34" s="123"/>
      <c r="G34" s="123"/>
      <c r="H34" s="123"/>
      <c r="I34" s="123"/>
      <c r="J34" s="123"/>
      <c r="K34" s="123"/>
      <c r="L34" s="123"/>
    </row>
    <row r="35" spans="1:12" ht="15.75" customHeight="1" x14ac:dyDescent="0.25">
      <c r="A35" s="124"/>
      <c r="B35" s="125"/>
      <c r="C35" s="125"/>
      <c r="D35" s="125"/>
      <c r="E35" s="126"/>
      <c r="F35" s="123"/>
      <c r="G35" s="123"/>
      <c r="H35" s="123"/>
      <c r="I35" s="123"/>
      <c r="J35" s="123"/>
      <c r="K35" s="123"/>
      <c r="L35" s="123"/>
    </row>
    <row r="36" spans="1:12" ht="15.75" customHeight="1" x14ac:dyDescent="0.25">
      <c r="A36" s="124"/>
      <c r="B36" s="125"/>
      <c r="C36" s="125"/>
      <c r="D36" s="125"/>
      <c r="E36" s="126"/>
      <c r="F36" s="123"/>
      <c r="G36" s="123"/>
      <c r="H36" s="123"/>
      <c r="I36" s="123"/>
      <c r="J36" s="123"/>
      <c r="K36" s="123"/>
      <c r="L36" s="123"/>
    </row>
    <row r="37" spans="1:12" ht="15.75" customHeight="1" x14ac:dyDescent="0.25">
      <c r="A37" s="124"/>
      <c r="B37" s="125"/>
      <c r="C37" s="125"/>
      <c r="D37" s="125"/>
      <c r="E37" s="126"/>
      <c r="F37" s="123"/>
      <c r="G37" s="123"/>
      <c r="H37" s="123"/>
      <c r="I37" s="123"/>
      <c r="J37" s="123"/>
      <c r="K37" s="123"/>
      <c r="L37" s="123"/>
    </row>
    <row r="38" spans="1:12" ht="15.75" customHeight="1" x14ac:dyDescent="0.25">
      <c r="A38" s="124"/>
      <c r="B38" s="125"/>
      <c r="C38" s="125"/>
      <c r="D38" s="125"/>
      <c r="E38" s="126"/>
      <c r="F38" s="123"/>
      <c r="G38" s="123"/>
      <c r="H38" s="123"/>
      <c r="I38" s="123"/>
      <c r="J38" s="123"/>
      <c r="K38" s="123"/>
      <c r="L38" s="123"/>
    </row>
    <row r="39" spans="1:12" ht="15.75" customHeight="1" x14ac:dyDescent="0.25">
      <c r="A39" s="124"/>
      <c r="B39" s="125"/>
      <c r="C39" s="125"/>
      <c r="D39" s="125"/>
      <c r="E39" s="126"/>
      <c r="F39" s="123"/>
      <c r="G39" s="123"/>
      <c r="H39" s="123"/>
      <c r="I39" s="123"/>
      <c r="J39" s="123"/>
      <c r="K39" s="123"/>
      <c r="L39" s="123"/>
    </row>
    <row r="40" spans="1:12" ht="15.75" customHeight="1" x14ac:dyDescent="0.25">
      <c r="A40" s="124"/>
      <c r="B40" s="125"/>
      <c r="C40" s="125"/>
      <c r="D40" s="125"/>
      <c r="E40" s="126"/>
      <c r="F40" s="123"/>
      <c r="G40" s="123"/>
      <c r="H40" s="123"/>
      <c r="I40" s="123"/>
      <c r="J40" s="123"/>
      <c r="K40" s="123"/>
      <c r="L40" s="123"/>
    </row>
  </sheetData>
  <mergeCells count="1">
    <mergeCell ref="G5:K9"/>
  </mergeCells>
  <printOptions horizontalCentered="1" gridLines="1"/>
  <pageMargins left="0.7" right="0.7" top="0.75" bottom="0.75" header="0" footer="0"/>
  <pageSetup paperSize="9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'Harmonogram i budżet'!$B$7:$B$50</xm:f>
          </x14:formula1>
          <xm:sqref>A2:A40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bf00cc-5559-40c9-910a-722475fa9552">
      <Terms xmlns="http://schemas.microsoft.com/office/infopath/2007/PartnerControls"/>
    </lcf76f155ced4ddcb4097134ff3c332f>
    <TaxCatchAll xmlns="b0d79d38-ebbf-4339-9b41-75cb5f82a3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91E39D08F33A478BF566F6A06286FE" ma:contentTypeVersion="12" ma:contentTypeDescription="Utwórz nowy dokument." ma:contentTypeScope="" ma:versionID="4060de895a735bd2cc78489284f64620">
  <xsd:schema xmlns:xsd="http://www.w3.org/2001/XMLSchema" xmlns:xs="http://www.w3.org/2001/XMLSchema" xmlns:p="http://schemas.microsoft.com/office/2006/metadata/properties" xmlns:ns2="f3bf00cc-5559-40c9-910a-722475fa9552" xmlns:ns3="b0d79d38-ebbf-4339-9b41-75cb5f82a317" targetNamespace="http://schemas.microsoft.com/office/2006/metadata/properties" ma:root="true" ma:fieldsID="6e84ba6e9856f251e0848004d8d8d933" ns2:_="" ns3:_="">
    <xsd:import namespace="f3bf00cc-5559-40c9-910a-722475fa9552"/>
    <xsd:import namespace="b0d79d38-ebbf-4339-9b41-75cb5f82a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f00cc-5559-40c9-910a-722475fa9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8a1c14d2-f28b-4877-82bf-a6d428e72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79d38-ebbf-4339-9b41-75cb5f82a3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1d9b7f-31f3-4664-a34d-b702862b32da}" ma:internalName="TaxCatchAll" ma:showField="CatchAllData" ma:web="b0d79d38-ebbf-4339-9b41-75cb5f82a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1F713-65BB-42F0-A289-075E46137969}">
  <ds:schemaRefs>
    <ds:schemaRef ds:uri="http://schemas.microsoft.com/office/2006/metadata/properties"/>
    <ds:schemaRef ds:uri="http://schemas.microsoft.com/office/infopath/2007/PartnerControls"/>
    <ds:schemaRef ds:uri="f3bf00cc-5559-40c9-910a-722475fa9552"/>
    <ds:schemaRef ds:uri="b0d79d38-ebbf-4339-9b41-75cb5f82a317"/>
  </ds:schemaRefs>
</ds:datastoreItem>
</file>

<file path=customXml/itemProps2.xml><?xml version="1.0" encoding="utf-8"?>
<ds:datastoreItem xmlns:ds="http://schemas.openxmlformats.org/officeDocument/2006/customXml" ds:itemID="{FA9612BC-D570-4E90-B765-6E2A073AB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bf00cc-5559-40c9-910a-722475fa9552"/>
    <ds:schemaRef ds:uri="b0d79d38-ebbf-4339-9b41-75cb5f82a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69A244-D9BF-4BED-BB3F-AB1465894F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Robocze</vt:lpstr>
      <vt:lpstr>Harmonogram i budżet</vt:lpstr>
      <vt:lpstr>Wskaźniki</vt:lpstr>
      <vt:lpstr>Taryfikator</vt:lpstr>
      <vt:lpstr>Rozeznanie rynku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Kinga Długa</cp:lastModifiedBy>
  <cp:revision/>
  <dcterms:created xsi:type="dcterms:W3CDTF">2025-11-03T14:36:42Z</dcterms:created>
  <dcterms:modified xsi:type="dcterms:W3CDTF">2025-11-04T15:12:23Z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0x0101006591E39D08F33A478BF566F6A06286FE</vt:lpwstr>
  </property>
  <property fmtid="{D5CDD505-2E9C-101B-9397-08002B2CF9AE}" pid="3" name="MediaServiceImageTags">
    <vt:lpwstr/>
  </property>
</Properties>
</file>